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Grades" sheetId="1" r:id="rId1"/>
    <sheet name="Attendance" sheetId="2" r:id="rId2"/>
    <sheet name="Grade Settings" sheetId="3" r:id="rId3"/>
  </sheets>
  <definedNames/>
  <calcPr fullCalcOnLoad="1"/>
</workbook>
</file>

<file path=xl/sharedStrings.xml><?xml version="1.0" encoding="utf-8"?>
<sst xmlns="http://schemas.openxmlformats.org/spreadsheetml/2006/main" count="244" uniqueCount="116">
  <si>
    <t>Name</t>
  </si>
  <si>
    <t>ATTENDANCE LOG</t>
  </si>
  <si>
    <t>Total</t>
  </si>
  <si>
    <t>GRADE LOG</t>
  </si>
  <si>
    <t>TOTAL</t>
  </si>
  <si>
    <t>CURRENT GRADE</t>
  </si>
  <si>
    <t>To Earn An:</t>
  </si>
  <si>
    <t>A</t>
  </si>
  <si>
    <t>B</t>
  </si>
  <si>
    <t>C</t>
  </si>
  <si>
    <t>D</t>
  </si>
  <si>
    <t>F</t>
  </si>
  <si>
    <t>Final Grade 
must be at least:</t>
  </si>
  <si>
    <t>HIGHEST GRADE</t>
  </si>
  <si>
    <t>LOWEST GRADE</t>
  </si>
  <si>
    <t>AVERAGE GRADE</t>
  </si>
  <si>
    <t>Attendance Grade</t>
  </si>
  <si>
    <t>Currently, Your Class Has:</t>
  </si>
  <si>
    <t>Percent</t>
  </si>
  <si>
    <t>Statistics:</t>
  </si>
  <si>
    <t>Withdraw</t>
  </si>
  <si>
    <t>Days Missed</t>
  </si>
  <si>
    <t>Total Students Miss</t>
  </si>
  <si>
    <t>Count</t>
  </si>
  <si>
    <t>Attendance</t>
  </si>
  <si>
    <t>Percent of Course Completed</t>
  </si>
  <si>
    <t>Always Keep Track of Your Own Grade!!</t>
  </si>
  <si>
    <t>x</t>
  </si>
  <si>
    <t>GPA</t>
  </si>
  <si>
    <t>Current Class GPA</t>
  </si>
  <si>
    <t>1 = Miss , e = Excused</t>
  </si>
  <si>
    <t>Highest Grade in this Section</t>
  </si>
  <si>
    <t>Ch1Q</t>
  </si>
  <si>
    <t>A26</t>
  </si>
  <si>
    <t>A28</t>
  </si>
  <si>
    <t>A30</t>
  </si>
  <si>
    <t>S4</t>
  </si>
  <si>
    <t>S6</t>
  </si>
  <si>
    <t>S11</t>
  </si>
  <si>
    <t>S9</t>
  </si>
  <si>
    <t>S13</t>
  </si>
  <si>
    <t>S16</t>
  </si>
  <si>
    <t>S18</t>
  </si>
  <si>
    <t>S20</t>
  </si>
  <si>
    <t>S23</t>
  </si>
  <si>
    <t>S25</t>
  </si>
  <si>
    <t>S27</t>
  </si>
  <si>
    <t>S30</t>
  </si>
  <si>
    <t>O2</t>
  </si>
  <si>
    <t>O4</t>
  </si>
  <si>
    <t>O7</t>
  </si>
  <si>
    <t>O9</t>
  </si>
  <si>
    <t>O14</t>
  </si>
  <si>
    <t>O16</t>
  </si>
  <si>
    <t>O18</t>
  </si>
  <si>
    <t>O21</t>
  </si>
  <si>
    <t>O23</t>
  </si>
  <si>
    <t>O25</t>
  </si>
  <si>
    <t>O28</t>
  </si>
  <si>
    <t>O30</t>
  </si>
  <si>
    <t>N1</t>
  </si>
  <si>
    <t>N4</t>
  </si>
  <si>
    <t>N6</t>
  </si>
  <si>
    <t>N8</t>
  </si>
  <si>
    <t>N11</t>
  </si>
  <si>
    <t>N13</t>
  </si>
  <si>
    <t>N15</t>
  </si>
  <si>
    <t>N18</t>
  </si>
  <si>
    <t>N20</t>
  </si>
  <si>
    <t>N22</t>
  </si>
  <si>
    <t>D2</t>
  </si>
  <si>
    <t>D4</t>
  </si>
  <si>
    <t>D6</t>
  </si>
  <si>
    <t>BUS 2101 - 001</t>
  </si>
  <si>
    <t>C1pp</t>
  </si>
  <si>
    <t>e</t>
  </si>
  <si>
    <t>AbtY</t>
  </si>
  <si>
    <t>C1qz</t>
  </si>
  <si>
    <t>C1hk</t>
  </si>
  <si>
    <t>C2hk</t>
  </si>
  <si>
    <t>C3hk</t>
  </si>
  <si>
    <t>E1qz</t>
  </si>
  <si>
    <t>AC1</t>
  </si>
  <si>
    <t>Exam1</t>
  </si>
  <si>
    <t>Excel</t>
  </si>
  <si>
    <t>tte</t>
  </si>
  <si>
    <t>ex</t>
  </si>
  <si>
    <t>C12hk</t>
  </si>
  <si>
    <t>D&amp;CB</t>
  </si>
  <si>
    <t>Can Drive</t>
  </si>
  <si>
    <t>CarryO</t>
  </si>
  <si>
    <t>October</t>
  </si>
  <si>
    <t>to Next</t>
  </si>
  <si>
    <t>CANS</t>
  </si>
  <si>
    <t>P Bttr</t>
  </si>
  <si>
    <t>CD1</t>
  </si>
  <si>
    <t>2PB</t>
  </si>
  <si>
    <t>C4hk</t>
  </si>
  <si>
    <t>C5qz</t>
  </si>
  <si>
    <t>Exam2</t>
  </si>
  <si>
    <t>opt</t>
  </si>
  <si>
    <t>ttt</t>
  </si>
  <si>
    <t>ARP</t>
  </si>
  <si>
    <t>AC2</t>
  </si>
  <si>
    <t>C8hk</t>
  </si>
  <si>
    <t>NES</t>
  </si>
  <si>
    <t>W</t>
  </si>
  <si>
    <t>c7q1</t>
  </si>
  <si>
    <t>December</t>
  </si>
  <si>
    <t>hmk = 240/240</t>
  </si>
  <si>
    <t>c7q2</t>
  </si>
  <si>
    <t>AC3</t>
  </si>
  <si>
    <t>Exam3</t>
  </si>
  <si>
    <t>Can2</t>
  </si>
  <si>
    <t>Gift</t>
  </si>
  <si>
    <t>nc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</si>
</sst>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  <numFmt numFmtId="168" formatCode="0.000%"/>
    <numFmt numFmtId="169" formatCode="0.0"/>
    <numFmt numFmtId="170" formatCode="0.0000%"/>
  </numFmts>
  <fonts count="2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4"/>
      <color indexed="1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18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19" borderId="11" xfId="0" applyFont="1" applyFill="1" applyBorder="1" applyAlignment="1">
      <alignment horizontal="center"/>
    </xf>
    <xf numFmtId="0" fontId="3" fillId="20" borderId="0" xfId="0" applyFont="1" applyFill="1" applyAlignment="1">
      <alignment horizontal="center"/>
    </xf>
    <xf numFmtId="0" fontId="3" fillId="20" borderId="0" xfId="0" applyFont="1" applyFill="1" applyAlignment="1">
      <alignment horizontal="center" wrapText="1"/>
    </xf>
    <xf numFmtId="0" fontId="5" fillId="18" borderId="0" xfId="0" applyFont="1" applyFill="1" applyAlignment="1">
      <alignment/>
    </xf>
    <xf numFmtId="0" fontId="6" fillId="18" borderId="0" xfId="0" applyFont="1" applyFill="1" applyBorder="1" applyAlignment="1">
      <alignment horizontal="center"/>
    </xf>
    <xf numFmtId="0" fontId="3" fillId="19" borderId="11" xfId="57" applyNumberFormat="1" applyFont="1" applyFill="1" applyBorder="1" applyAlignment="1">
      <alignment horizontal="center"/>
    </xf>
    <xf numFmtId="0" fontId="3" fillId="18" borderId="0" xfId="0" applyFont="1" applyFill="1" applyAlignment="1">
      <alignment horizontal="right"/>
    </xf>
    <xf numFmtId="9" fontId="3" fillId="19" borderId="11" xfId="57" applyNumberFormat="1" applyFont="1" applyFill="1" applyBorder="1" applyAlignment="1">
      <alignment horizontal="center"/>
    </xf>
    <xf numFmtId="0" fontId="1" fillId="18" borderId="0" xfId="0" applyFont="1" applyFill="1" applyAlignment="1">
      <alignment/>
    </xf>
    <xf numFmtId="0" fontId="0" fillId="0" borderId="0" xfId="0" applyFill="1" applyAlignment="1">
      <alignment horizontal="center"/>
    </xf>
    <xf numFmtId="10" fontId="0" fillId="0" borderId="12" xfId="57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0" fontId="0" fillId="0" borderId="16" xfId="57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9" fontId="0" fillId="0" borderId="12" xfId="5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16" xfId="57" applyNumberFormat="1" applyFont="1" applyFill="1" applyBorder="1" applyAlignment="1">
      <alignment horizontal="center"/>
    </xf>
    <xf numFmtId="10" fontId="0" fillId="0" borderId="12" xfId="57" applyNumberFormat="1" applyFont="1" applyFill="1" applyBorder="1" applyAlignment="1">
      <alignment horizontal="center"/>
    </xf>
    <xf numFmtId="10" fontId="0" fillId="0" borderId="15" xfId="57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15" xfId="0" applyFill="1" applyBorder="1" applyAlignment="1">
      <alignment horizontal="center"/>
    </xf>
    <xf numFmtId="166" fontId="0" fillId="21" borderId="0" xfId="0" applyNumberFormat="1" applyFill="1" applyAlignment="1">
      <alignment horizontal="center"/>
    </xf>
    <xf numFmtId="9" fontId="3" fillId="22" borderId="11" xfId="57" applyFont="1" applyFill="1" applyBorder="1" applyAlignment="1">
      <alignment horizontal="center"/>
    </xf>
    <xf numFmtId="167" fontId="8" fillId="20" borderId="10" xfId="57" applyNumberFormat="1" applyFont="1" applyFill="1" applyBorder="1" applyAlignment="1">
      <alignment horizontal="center"/>
    </xf>
    <xf numFmtId="0" fontId="4" fillId="23" borderId="0" xfId="0" applyFont="1" applyFill="1" applyAlignment="1">
      <alignment/>
    </xf>
    <xf numFmtId="0" fontId="0" fillId="23" borderId="0" xfId="0" applyFill="1" applyAlignment="1">
      <alignment/>
    </xf>
    <xf numFmtId="0" fontId="6" fillId="23" borderId="0" xfId="0" applyFont="1" applyFill="1" applyBorder="1" applyAlignment="1">
      <alignment horizontal="center"/>
    </xf>
    <xf numFmtId="0" fontId="9" fillId="2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ill="1" applyAlignment="1" quotePrefix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ill="1" applyAlignment="1" quotePrefix="1">
      <alignment horizontal="center"/>
    </xf>
    <xf numFmtId="10" fontId="0" fillId="0" borderId="0" xfId="57" applyNumberFormat="1" applyFont="1" applyFill="1" applyAlignment="1">
      <alignment horizontal="center"/>
    </xf>
    <xf numFmtId="10" fontId="0" fillId="0" borderId="19" xfId="57" applyNumberFormat="1" applyFont="1" applyFill="1" applyBorder="1" applyAlignment="1">
      <alignment horizontal="center"/>
    </xf>
    <xf numFmtId="1" fontId="10" fillId="21" borderId="0" xfId="0" applyNumberFormat="1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7" fontId="3" fillId="19" borderId="11" xfId="57" applyNumberFormat="1" applyFont="1" applyFill="1" applyBorder="1" applyAlignment="1">
      <alignment horizontal="center"/>
    </xf>
    <xf numFmtId="10" fontId="0" fillId="0" borderId="20" xfId="57" applyNumberFormat="1" applyFont="1" applyFill="1" applyBorder="1" applyAlignment="1">
      <alignment horizontal="center"/>
    </xf>
    <xf numFmtId="0" fontId="1" fillId="23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0" fontId="3" fillId="20" borderId="10" xfId="57" applyNumberFormat="1" applyFont="1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1" fontId="0" fillId="20" borderId="12" xfId="0" applyNumberFormat="1" applyFill="1" applyBorder="1" applyAlignment="1">
      <alignment horizontal="center"/>
    </xf>
    <xf numFmtId="1" fontId="0" fillId="20" borderId="13" xfId="0" applyNumberFormat="1" applyFill="1" applyBorder="1" applyAlignment="1">
      <alignment horizontal="center"/>
    </xf>
    <xf numFmtId="0" fontId="0" fillId="20" borderId="22" xfId="0" applyFill="1" applyBorder="1" applyAlignment="1">
      <alignment/>
    </xf>
    <xf numFmtId="10" fontId="0" fillId="0" borderId="12" xfId="57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6" fontId="0" fillId="0" borderId="17" xfId="0" applyNumberFormat="1" applyFill="1" applyBorder="1" applyAlignment="1">
      <alignment horizontal="center"/>
    </xf>
    <xf numFmtId="0" fontId="7" fillId="20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7.57421875" style="0" bestFit="1" customWidth="1"/>
    <col min="2" max="2" width="5.57421875" style="0" customWidth="1"/>
    <col min="3" max="3" width="5.7109375" style="0" customWidth="1"/>
    <col min="4" max="4" width="5.28125" style="0" customWidth="1"/>
    <col min="5" max="9" width="5.57421875" style="0" customWidth="1"/>
    <col min="10" max="11" width="5.28125" style="0" customWidth="1"/>
    <col min="12" max="12" width="6.8515625" style="0" customWidth="1"/>
    <col min="13" max="13" width="6.28125" style="0" customWidth="1"/>
    <col min="14" max="14" width="6.140625" style="0" customWidth="1"/>
    <col min="15" max="17" width="5.57421875" style="0" customWidth="1"/>
    <col min="18" max="18" width="6.8515625" style="0" customWidth="1"/>
    <col min="19" max="23" width="5.57421875" style="0" customWidth="1"/>
    <col min="24" max="24" width="5.00390625" style="0" customWidth="1"/>
    <col min="25" max="25" width="5.57421875" style="0" customWidth="1"/>
    <col min="26" max="26" width="6.8515625" style="0" customWidth="1"/>
    <col min="27" max="27" width="5.57421875" style="0" customWidth="1"/>
    <col min="28" max="28" width="4.57421875" style="0" customWidth="1"/>
    <col min="29" max="29" width="2.28125" style="0" customWidth="1"/>
    <col min="30" max="30" width="10.421875" style="0" customWidth="1"/>
    <col min="31" max="31" width="1.7109375" style="0" customWidth="1"/>
    <col min="35" max="35" width="11.8515625" style="0" customWidth="1"/>
    <col min="36" max="36" width="6.140625" style="0" customWidth="1"/>
    <col min="37" max="37" width="5.8515625" style="0" customWidth="1"/>
    <col min="38" max="38" width="7.00390625" style="0" bestFit="1" customWidth="1"/>
    <col min="39" max="39" width="6.140625" style="0" bestFit="1" customWidth="1"/>
    <col min="40" max="40" width="5.8515625" style="0" bestFit="1" customWidth="1"/>
  </cols>
  <sheetData>
    <row r="1" spans="1:40" ht="13.5" thickBot="1">
      <c r="A1" s="40" t="s">
        <v>3</v>
      </c>
      <c r="B1" s="16">
        <v>10</v>
      </c>
      <c r="C1" s="16">
        <v>10</v>
      </c>
      <c r="D1" s="16">
        <v>5</v>
      </c>
      <c r="E1" s="16">
        <v>10</v>
      </c>
      <c r="F1" s="16">
        <v>25</v>
      </c>
      <c r="G1" s="16">
        <v>20</v>
      </c>
      <c r="H1" s="16">
        <v>15</v>
      </c>
      <c r="I1" s="16">
        <v>10</v>
      </c>
      <c r="J1" s="16">
        <v>10</v>
      </c>
      <c r="K1" s="16">
        <v>30</v>
      </c>
      <c r="L1" s="16">
        <v>160</v>
      </c>
      <c r="M1" s="16">
        <v>10</v>
      </c>
      <c r="N1" s="16">
        <v>0</v>
      </c>
      <c r="O1" s="16">
        <v>0</v>
      </c>
      <c r="P1" s="16">
        <v>25</v>
      </c>
      <c r="Q1" s="16">
        <v>10</v>
      </c>
      <c r="R1" s="16">
        <v>160</v>
      </c>
      <c r="S1" s="16">
        <v>60</v>
      </c>
      <c r="T1" s="16">
        <v>20</v>
      </c>
      <c r="U1" s="16">
        <v>35</v>
      </c>
      <c r="V1" s="16">
        <v>0</v>
      </c>
      <c r="W1" s="16">
        <v>10</v>
      </c>
      <c r="X1" s="16">
        <v>10</v>
      </c>
      <c r="Y1" s="16">
        <v>90</v>
      </c>
      <c r="Z1" s="16">
        <v>160</v>
      </c>
      <c r="AA1" s="16">
        <v>0</v>
      </c>
      <c r="AB1" s="16">
        <v>5</v>
      </c>
      <c r="AC1" s="16"/>
      <c r="AD1" s="31">
        <v>0</v>
      </c>
      <c r="AE1" s="16"/>
      <c r="AF1" s="30">
        <f>SUM(B1:AD1)</f>
        <v>900</v>
      </c>
      <c r="AG1" s="3"/>
      <c r="AH1" s="3"/>
      <c r="AI1" s="3"/>
      <c r="AJ1" s="73" t="s">
        <v>89</v>
      </c>
      <c r="AK1" s="74"/>
      <c r="AL1" s="63" t="s">
        <v>90</v>
      </c>
      <c r="AM1" s="73" t="s">
        <v>89</v>
      </c>
      <c r="AN1" s="74"/>
    </row>
    <row r="2" spans="1:40" ht="13.5" thickBot="1">
      <c r="A2" s="3" t="s">
        <v>109</v>
      </c>
      <c r="B2" s="16" t="s">
        <v>76</v>
      </c>
      <c r="C2" s="16" t="s">
        <v>32</v>
      </c>
      <c r="D2" s="16" t="s">
        <v>74</v>
      </c>
      <c r="E2" s="16" t="s">
        <v>77</v>
      </c>
      <c r="F2" s="16" t="s">
        <v>78</v>
      </c>
      <c r="G2" s="16" t="s">
        <v>79</v>
      </c>
      <c r="H2" s="16" t="s">
        <v>80</v>
      </c>
      <c r="I2" s="16" t="s">
        <v>84</v>
      </c>
      <c r="J2" s="16" t="s">
        <v>81</v>
      </c>
      <c r="K2" s="16" t="s">
        <v>82</v>
      </c>
      <c r="L2" s="16" t="s">
        <v>83</v>
      </c>
      <c r="M2" s="16" t="s">
        <v>87</v>
      </c>
      <c r="N2" s="16" t="s">
        <v>88</v>
      </c>
      <c r="O2" s="16" t="s">
        <v>95</v>
      </c>
      <c r="P2" s="16" t="s">
        <v>97</v>
      </c>
      <c r="Q2" s="16" t="s">
        <v>98</v>
      </c>
      <c r="R2" s="16" t="s">
        <v>99</v>
      </c>
      <c r="S2" s="16" t="s">
        <v>103</v>
      </c>
      <c r="T2" s="16" t="s">
        <v>104</v>
      </c>
      <c r="U2" s="16" t="s">
        <v>102</v>
      </c>
      <c r="V2" s="16" t="s">
        <v>105</v>
      </c>
      <c r="W2" s="16" t="s">
        <v>107</v>
      </c>
      <c r="X2" s="16" t="s">
        <v>110</v>
      </c>
      <c r="Y2" s="16" t="s">
        <v>111</v>
      </c>
      <c r="Z2" s="16" t="s">
        <v>112</v>
      </c>
      <c r="AA2" s="16" t="s">
        <v>113</v>
      </c>
      <c r="AB2" s="16" t="s">
        <v>114</v>
      </c>
      <c r="AC2" s="16"/>
      <c r="AD2" s="31" t="s">
        <v>24</v>
      </c>
      <c r="AE2" s="16"/>
      <c r="AF2" s="16" t="s">
        <v>4</v>
      </c>
      <c r="AG2" s="71" t="s">
        <v>5</v>
      </c>
      <c r="AH2" s="72"/>
      <c r="AI2" s="26" t="s">
        <v>21</v>
      </c>
      <c r="AJ2" s="75" t="s">
        <v>91</v>
      </c>
      <c r="AK2" s="76"/>
      <c r="AL2" s="66" t="s">
        <v>92</v>
      </c>
      <c r="AM2" s="75" t="s">
        <v>108</v>
      </c>
      <c r="AN2" s="76"/>
    </row>
    <row r="3" spans="1:40" ht="13.5" thickBot="1">
      <c r="A3" s="40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50"/>
      <c r="AE3" s="42"/>
      <c r="AF3" s="43"/>
      <c r="AG3" s="43"/>
      <c r="AH3" s="43"/>
      <c r="AI3" s="3"/>
      <c r="AJ3" s="67" t="s">
        <v>93</v>
      </c>
      <c r="AK3" s="68" t="s">
        <v>94</v>
      </c>
      <c r="AL3" s="69"/>
      <c r="AM3" s="67" t="s">
        <v>93</v>
      </c>
      <c r="AN3" s="68" t="s">
        <v>94</v>
      </c>
    </row>
    <row r="4" spans="1:40" ht="12.75">
      <c r="A4" s="26">
        <v>1001</v>
      </c>
      <c r="B4" s="16">
        <v>10</v>
      </c>
      <c r="C4" s="16">
        <v>5</v>
      </c>
      <c r="D4" s="16">
        <v>5</v>
      </c>
      <c r="E4" s="16">
        <v>11</v>
      </c>
      <c r="F4" s="16">
        <v>12</v>
      </c>
      <c r="G4" s="16">
        <v>17</v>
      </c>
      <c r="H4" s="16">
        <v>16</v>
      </c>
      <c r="I4" s="16">
        <v>10</v>
      </c>
      <c r="J4" s="16">
        <v>10</v>
      </c>
      <c r="K4" s="16">
        <v>30</v>
      </c>
      <c r="L4" s="16">
        <v>82</v>
      </c>
      <c r="M4" s="16">
        <v>8</v>
      </c>
      <c r="N4" s="16">
        <v>10</v>
      </c>
      <c r="O4" s="16">
        <v>30</v>
      </c>
      <c r="P4" s="16">
        <v>25</v>
      </c>
      <c r="Q4" s="16">
        <v>10</v>
      </c>
      <c r="R4" s="16">
        <v>88</v>
      </c>
      <c r="S4" s="16">
        <v>45</v>
      </c>
      <c r="T4" s="16">
        <v>19</v>
      </c>
      <c r="U4" s="16">
        <v>35</v>
      </c>
      <c r="V4" s="16">
        <v>18</v>
      </c>
      <c r="W4" s="16"/>
      <c r="X4" s="16"/>
      <c r="Y4" s="16">
        <v>64</v>
      </c>
      <c r="Z4" s="16">
        <v>80</v>
      </c>
      <c r="AA4" s="16"/>
      <c r="AB4" s="16">
        <v>5</v>
      </c>
      <c r="AC4" s="16"/>
      <c r="AD4" s="31">
        <f aca="true" t="shared" si="0" ref="AD4:AD34">IF(AI4&lt;=3,0,(AI4-3)*-10)</f>
        <v>0</v>
      </c>
      <c r="AE4" s="16"/>
      <c r="AF4" s="16">
        <f aca="true" t="shared" si="1" ref="AF4:AF34">SUM(B4:AE4)</f>
        <v>645</v>
      </c>
      <c r="AG4" s="17">
        <f aca="true" t="shared" si="2" ref="AG4:AG34">AF4/$AF$1</f>
        <v>0.7166666666666667</v>
      </c>
      <c r="AH4" s="24" t="str">
        <f>IF(AG4&gt;='Grade Settings'!$C$5,"A",IF(AG4&gt;='Grade Settings'!$C$6,"B",IF(AG4&gt;='Grade Settings'!$C$7,"C",IF(AG4&gt;='Grade Settings'!$C$8,"D",IF(AG4&gt;='Grade Settings'!$C$9,"F")))))</f>
        <v>C</v>
      </c>
      <c r="AI4" s="16">
        <f>Attendance!AQ4</f>
        <v>0</v>
      </c>
      <c r="AJ4" s="64"/>
      <c r="AK4" s="65"/>
      <c r="AL4" s="66"/>
      <c r="AM4" s="64"/>
      <c r="AN4" s="65"/>
    </row>
    <row r="5" spans="1:40" ht="12.75">
      <c r="A5" s="26">
        <v>1002</v>
      </c>
      <c r="B5" s="16">
        <v>10</v>
      </c>
      <c r="C5" s="16">
        <v>10</v>
      </c>
      <c r="D5" s="16">
        <v>5</v>
      </c>
      <c r="E5" s="16">
        <v>9</v>
      </c>
      <c r="F5" s="16">
        <v>19</v>
      </c>
      <c r="G5" s="16">
        <v>16</v>
      </c>
      <c r="H5" s="16">
        <v>13</v>
      </c>
      <c r="I5" s="16">
        <v>10</v>
      </c>
      <c r="J5" s="16">
        <v>10</v>
      </c>
      <c r="K5" s="16">
        <v>30</v>
      </c>
      <c r="L5" s="16">
        <v>60</v>
      </c>
      <c r="M5" s="16">
        <v>9</v>
      </c>
      <c r="N5" s="16">
        <v>10</v>
      </c>
      <c r="O5" s="16">
        <v>30</v>
      </c>
      <c r="P5" s="16">
        <v>23</v>
      </c>
      <c r="Q5" s="16" t="s">
        <v>27</v>
      </c>
      <c r="R5" s="16" t="s">
        <v>27</v>
      </c>
      <c r="S5" s="16" t="s">
        <v>27</v>
      </c>
      <c r="T5" s="16" t="s">
        <v>27</v>
      </c>
      <c r="U5" s="16" t="s">
        <v>27</v>
      </c>
      <c r="V5" s="16" t="s">
        <v>27</v>
      </c>
      <c r="W5" s="16" t="s">
        <v>27</v>
      </c>
      <c r="X5" s="16" t="s">
        <v>27</v>
      </c>
      <c r="Y5" s="16" t="s">
        <v>27</v>
      </c>
      <c r="Z5" s="16" t="s">
        <v>27</v>
      </c>
      <c r="AA5" s="16" t="s">
        <v>27</v>
      </c>
      <c r="AB5" s="16" t="s">
        <v>27</v>
      </c>
      <c r="AC5" s="16" t="s">
        <v>27</v>
      </c>
      <c r="AD5" s="31" t="s">
        <v>27</v>
      </c>
      <c r="AE5" s="16" t="s">
        <v>27</v>
      </c>
      <c r="AF5" s="16" t="s">
        <v>27</v>
      </c>
      <c r="AG5" s="70" t="s">
        <v>27</v>
      </c>
      <c r="AH5" s="18" t="s">
        <v>106</v>
      </c>
      <c r="AI5" s="16" t="str">
        <f>Attendance!AQ5</f>
        <v>x</v>
      </c>
      <c r="AJ5" s="64">
        <v>15</v>
      </c>
      <c r="AK5" s="65">
        <v>2</v>
      </c>
      <c r="AL5" s="66"/>
      <c r="AM5" s="64"/>
      <c r="AN5" s="65"/>
    </row>
    <row r="6" spans="1:40" ht="12.75">
      <c r="A6" s="26">
        <v>1003</v>
      </c>
      <c r="B6" s="16">
        <v>10</v>
      </c>
      <c r="C6" s="16">
        <v>9</v>
      </c>
      <c r="D6" s="16">
        <v>5</v>
      </c>
      <c r="E6" s="16">
        <v>11</v>
      </c>
      <c r="F6" s="16">
        <v>15</v>
      </c>
      <c r="G6" s="16">
        <v>18</v>
      </c>
      <c r="H6" s="16">
        <v>11</v>
      </c>
      <c r="I6" s="16">
        <v>10</v>
      </c>
      <c r="J6" s="16">
        <v>10</v>
      </c>
      <c r="K6" s="16">
        <v>29</v>
      </c>
      <c r="L6" s="16">
        <v>98</v>
      </c>
      <c r="M6" s="16">
        <v>8</v>
      </c>
      <c r="N6" s="16">
        <v>10</v>
      </c>
      <c r="O6" s="16">
        <v>30</v>
      </c>
      <c r="P6" s="16">
        <v>17</v>
      </c>
      <c r="Q6" s="16">
        <v>8</v>
      </c>
      <c r="R6" s="16">
        <v>103</v>
      </c>
      <c r="S6" s="16">
        <v>49</v>
      </c>
      <c r="T6" s="16">
        <v>20</v>
      </c>
      <c r="U6" s="16">
        <v>16</v>
      </c>
      <c r="V6" s="16">
        <v>18</v>
      </c>
      <c r="W6" s="16">
        <v>9</v>
      </c>
      <c r="X6" s="16">
        <v>10</v>
      </c>
      <c r="Y6" s="16">
        <v>74</v>
      </c>
      <c r="Z6" s="16">
        <v>92</v>
      </c>
      <c r="AA6" s="16">
        <v>30</v>
      </c>
      <c r="AB6" s="16">
        <v>5</v>
      </c>
      <c r="AC6" s="16"/>
      <c r="AD6" s="31">
        <f t="shared" si="0"/>
        <v>0</v>
      </c>
      <c r="AE6" s="16"/>
      <c r="AF6" s="16">
        <f t="shared" si="1"/>
        <v>725</v>
      </c>
      <c r="AG6" s="17">
        <f t="shared" si="2"/>
        <v>0.8055555555555556</v>
      </c>
      <c r="AH6" s="18" t="str">
        <f>IF(AG6&gt;='Grade Settings'!$C$5,"A",IF(AG6&gt;='Grade Settings'!$C$6,"B",IF(AG6&gt;='Grade Settings'!$C$7,"C",IF(AG6&gt;='Grade Settings'!$C$8,"D",IF(AG6&gt;='Grade Settings'!$C$9,"F")))))</f>
        <v>B</v>
      </c>
      <c r="AI6" s="16">
        <f>Attendance!AQ6</f>
        <v>1</v>
      </c>
      <c r="AJ6" s="64">
        <v>15</v>
      </c>
      <c r="AK6" s="65">
        <v>2</v>
      </c>
      <c r="AL6" s="66"/>
      <c r="AM6" s="64">
        <v>15</v>
      </c>
      <c r="AN6" s="65">
        <v>2</v>
      </c>
    </row>
    <row r="7" spans="1:40" ht="12.75">
      <c r="A7" s="26">
        <v>1004</v>
      </c>
      <c r="B7" s="16">
        <v>10</v>
      </c>
      <c r="C7" s="16">
        <v>10</v>
      </c>
      <c r="D7" s="16">
        <v>5</v>
      </c>
      <c r="E7" s="16">
        <v>11</v>
      </c>
      <c r="F7" s="16">
        <v>22</v>
      </c>
      <c r="G7" s="16">
        <v>20</v>
      </c>
      <c r="H7" s="16">
        <v>15</v>
      </c>
      <c r="I7" s="16">
        <v>10</v>
      </c>
      <c r="J7" s="16">
        <v>10</v>
      </c>
      <c r="K7" s="16">
        <v>30</v>
      </c>
      <c r="L7" s="16">
        <v>116</v>
      </c>
      <c r="M7" s="16">
        <v>9</v>
      </c>
      <c r="N7" s="16">
        <v>10</v>
      </c>
      <c r="O7" s="16">
        <v>30</v>
      </c>
      <c r="P7" s="16">
        <v>24</v>
      </c>
      <c r="Q7" s="16">
        <v>9</v>
      </c>
      <c r="R7" s="16">
        <v>85</v>
      </c>
      <c r="S7" s="16">
        <v>55</v>
      </c>
      <c r="T7" s="16">
        <v>20</v>
      </c>
      <c r="U7" s="16">
        <v>35</v>
      </c>
      <c r="V7" s="16">
        <v>18</v>
      </c>
      <c r="W7" s="16">
        <v>11</v>
      </c>
      <c r="X7" s="16">
        <v>9</v>
      </c>
      <c r="Y7" s="16">
        <v>88</v>
      </c>
      <c r="Z7" s="16">
        <v>90</v>
      </c>
      <c r="AA7" s="16">
        <v>30</v>
      </c>
      <c r="AB7" s="16">
        <v>5</v>
      </c>
      <c r="AC7" s="16"/>
      <c r="AD7" s="31">
        <f t="shared" si="0"/>
        <v>0</v>
      </c>
      <c r="AE7" s="16"/>
      <c r="AF7" s="16">
        <f t="shared" si="1"/>
        <v>787</v>
      </c>
      <c r="AG7" s="17">
        <f t="shared" si="2"/>
        <v>0.8744444444444445</v>
      </c>
      <c r="AH7" s="18" t="str">
        <f>IF(AG7&gt;='Grade Settings'!$C$5,"A",IF(AG7&gt;='Grade Settings'!$C$6,"B",IF(AG7&gt;='Grade Settings'!$C$7,"C",IF(AG7&gt;='Grade Settings'!$C$8,"D",IF(AG7&gt;='Grade Settings'!$C$9,"F")))))</f>
        <v>B</v>
      </c>
      <c r="AI7" s="16">
        <f>Attendance!AQ7</f>
        <v>2</v>
      </c>
      <c r="AJ7" s="64">
        <v>15</v>
      </c>
      <c r="AK7" s="65">
        <v>2</v>
      </c>
      <c r="AL7" s="66"/>
      <c r="AM7" s="64">
        <v>15</v>
      </c>
      <c r="AN7" s="65">
        <v>2</v>
      </c>
    </row>
    <row r="8" spans="1:40" ht="12.75">
      <c r="A8" s="26">
        <v>1005</v>
      </c>
      <c r="B8" s="16">
        <v>10</v>
      </c>
      <c r="C8" s="16">
        <v>6</v>
      </c>
      <c r="D8" s="16">
        <v>5</v>
      </c>
      <c r="E8" s="16"/>
      <c r="F8" s="16">
        <v>14</v>
      </c>
      <c r="G8" s="16">
        <v>17</v>
      </c>
      <c r="H8" s="16">
        <v>13</v>
      </c>
      <c r="I8" s="16">
        <v>6</v>
      </c>
      <c r="J8" s="16">
        <v>10</v>
      </c>
      <c r="K8" s="16">
        <v>25</v>
      </c>
      <c r="L8" s="16">
        <v>70</v>
      </c>
      <c r="M8" s="16">
        <v>6</v>
      </c>
      <c r="N8" s="16">
        <v>8</v>
      </c>
      <c r="O8" s="16">
        <v>30</v>
      </c>
      <c r="P8" s="16"/>
      <c r="Q8" s="16">
        <v>9</v>
      </c>
      <c r="R8" s="16">
        <v>65</v>
      </c>
      <c r="S8" s="16">
        <v>34</v>
      </c>
      <c r="T8" s="16"/>
      <c r="U8" s="16"/>
      <c r="V8" s="16">
        <v>18</v>
      </c>
      <c r="W8" s="16">
        <v>9</v>
      </c>
      <c r="X8" s="16">
        <v>10</v>
      </c>
      <c r="Y8" s="16">
        <v>58</v>
      </c>
      <c r="Z8" s="16">
        <v>64</v>
      </c>
      <c r="AA8" s="16"/>
      <c r="AB8" s="16">
        <v>5</v>
      </c>
      <c r="AC8" s="16"/>
      <c r="AD8" s="31">
        <f t="shared" si="0"/>
        <v>-10</v>
      </c>
      <c r="AE8" s="16"/>
      <c r="AF8" s="16">
        <f t="shared" si="1"/>
        <v>482</v>
      </c>
      <c r="AG8" s="17">
        <f t="shared" si="2"/>
        <v>0.5355555555555556</v>
      </c>
      <c r="AH8" s="18" t="str">
        <f>IF(AG8&gt;='Grade Settings'!$C$5,"A",IF(AG8&gt;='Grade Settings'!$C$6,"B",IF(AG8&gt;='Grade Settings'!$C$7,"C",IF(AG8&gt;='Grade Settings'!$C$8,"D",IF(AG8&gt;='Grade Settings'!$C$9,"F")))))</f>
        <v>F</v>
      </c>
      <c r="AI8" s="16">
        <f>Attendance!AQ8</f>
        <v>4</v>
      </c>
      <c r="AJ8" s="64">
        <v>15</v>
      </c>
      <c r="AK8" s="65">
        <v>2</v>
      </c>
      <c r="AL8" s="66"/>
      <c r="AM8" s="64"/>
      <c r="AN8" s="65"/>
    </row>
    <row r="9" spans="1:40" ht="12.75">
      <c r="A9" s="26">
        <v>1006</v>
      </c>
      <c r="B9" s="16">
        <v>10</v>
      </c>
      <c r="C9" s="16">
        <v>9</v>
      </c>
      <c r="D9" s="16">
        <v>5</v>
      </c>
      <c r="E9" s="16">
        <v>9</v>
      </c>
      <c r="F9" s="16">
        <v>8</v>
      </c>
      <c r="G9" s="16">
        <v>10</v>
      </c>
      <c r="H9" s="16">
        <v>14</v>
      </c>
      <c r="I9" s="16">
        <v>9</v>
      </c>
      <c r="J9" s="16">
        <v>10</v>
      </c>
      <c r="K9" s="16">
        <v>29</v>
      </c>
      <c r="L9" s="16">
        <v>64</v>
      </c>
      <c r="M9" s="16">
        <v>7</v>
      </c>
      <c r="N9" s="16">
        <v>10</v>
      </c>
      <c r="O9" s="16">
        <v>30</v>
      </c>
      <c r="P9" s="16">
        <v>2</v>
      </c>
      <c r="Q9" s="16">
        <v>8</v>
      </c>
      <c r="R9" s="16">
        <v>56</v>
      </c>
      <c r="S9" s="16">
        <v>34</v>
      </c>
      <c r="T9" s="16">
        <v>2</v>
      </c>
      <c r="U9" s="16">
        <v>15</v>
      </c>
      <c r="V9" s="16">
        <v>18</v>
      </c>
      <c r="W9" s="16">
        <v>10</v>
      </c>
      <c r="X9" s="16">
        <v>10</v>
      </c>
      <c r="Y9" s="16">
        <v>87</v>
      </c>
      <c r="Z9" s="16">
        <v>76</v>
      </c>
      <c r="AA9" s="16">
        <v>30</v>
      </c>
      <c r="AB9" s="16">
        <v>5</v>
      </c>
      <c r="AC9" s="16"/>
      <c r="AD9" s="31">
        <f t="shared" si="0"/>
        <v>0</v>
      </c>
      <c r="AE9" s="16"/>
      <c r="AF9" s="16">
        <f t="shared" si="1"/>
        <v>577</v>
      </c>
      <c r="AG9" s="17">
        <f t="shared" si="2"/>
        <v>0.6411111111111111</v>
      </c>
      <c r="AH9" s="18" t="str">
        <f>IF(AG9&gt;='Grade Settings'!$C$5,"A",IF(AG9&gt;='Grade Settings'!$C$6,"B",IF(AG9&gt;='Grade Settings'!$C$7,"C",IF(AG9&gt;='Grade Settings'!$C$8,"D",IF(AG9&gt;='Grade Settings'!$C$9,"F")))))</f>
        <v>D</v>
      </c>
      <c r="AI9" s="16">
        <f>Attendance!AQ9</f>
        <v>3</v>
      </c>
      <c r="AJ9" s="64">
        <v>15</v>
      </c>
      <c r="AK9" s="65">
        <v>2</v>
      </c>
      <c r="AL9" s="66"/>
      <c r="AM9" s="64">
        <v>15</v>
      </c>
      <c r="AN9" s="65">
        <v>2</v>
      </c>
    </row>
    <row r="10" spans="1:40" ht="12.75">
      <c r="A10" s="26">
        <v>1007</v>
      </c>
      <c r="B10" s="16">
        <v>10</v>
      </c>
      <c r="C10" s="16">
        <v>10</v>
      </c>
      <c r="D10" s="16">
        <v>5</v>
      </c>
      <c r="E10" s="16">
        <v>11</v>
      </c>
      <c r="F10" s="16">
        <v>26</v>
      </c>
      <c r="G10" s="16">
        <v>17</v>
      </c>
      <c r="H10" s="16">
        <v>16</v>
      </c>
      <c r="I10" s="16">
        <v>10</v>
      </c>
      <c r="J10" s="16">
        <v>10</v>
      </c>
      <c r="K10" s="16">
        <v>30</v>
      </c>
      <c r="L10" s="16">
        <v>64</v>
      </c>
      <c r="M10" s="16">
        <v>11</v>
      </c>
      <c r="N10" s="16">
        <v>10</v>
      </c>
      <c r="O10" s="16">
        <v>24</v>
      </c>
      <c r="P10" s="16">
        <v>26</v>
      </c>
      <c r="Q10" s="16">
        <v>10</v>
      </c>
      <c r="R10" s="16">
        <v>101</v>
      </c>
      <c r="S10" s="16">
        <v>54</v>
      </c>
      <c r="T10" s="16">
        <v>20</v>
      </c>
      <c r="U10" s="16">
        <v>31</v>
      </c>
      <c r="V10" s="16">
        <v>18</v>
      </c>
      <c r="W10" s="16">
        <v>11</v>
      </c>
      <c r="X10" s="16">
        <v>10</v>
      </c>
      <c r="Y10" s="16">
        <v>81</v>
      </c>
      <c r="Z10" s="16">
        <v>96</v>
      </c>
      <c r="AA10" s="16">
        <v>30</v>
      </c>
      <c r="AB10" s="16">
        <v>5</v>
      </c>
      <c r="AC10" s="16"/>
      <c r="AD10" s="31">
        <f t="shared" si="0"/>
        <v>0</v>
      </c>
      <c r="AE10" s="16"/>
      <c r="AF10" s="16">
        <f t="shared" si="1"/>
        <v>747</v>
      </c>
      <c r="AG10" s="17">
        <f t="shared" si="2"/>
        <v>0.83</v>
      </c>
      <c r="AH10" s="18" t="str">
        <f>IF(AG10&gt;='Grade Settings'!$C$5,"A",IF(AG10&gt;='Grade Settings'!$C$6,"B",IF(AG10&gt;='Grade Settings'!$C$7,"C",IF(AG10&gt;='Grade Settings'!$C$8,"D",IF(AG10&gt;='Grade Settings'!$C$9,"F")))))</f>
        <v>B</v>
      </c>
      <c r="AI10" s="16">
        <f>Attendance!AQ10</f>
        <v>2</v>
      </c>
      <c r="AJ10" s="64">
        <v>15</v>
      </c>
      <c r="AK10" s="65">
        <v>1</v>
      </c>
      <c r="AL10" s="66"/>
      <c r="AM10" s="64">
        <v>15</v>
      </c>
      <c r="AN10" s="65">
        <v>2</v>
      </c>
    </row>
    <row r="11" spans="1:40" ht="12.75">
      <c r="A11" s="26">
        <v>1008</v>
      </c>
      <c r="B11" s="16">
        <v>10</v>
      </c>
      <c r="C11" s="16">
        <v>10</v>
      </c>
      <c r="D11" s="16">
        <v>5</v>
      </c>
      <c r="E11" s="16">
        <v>11</v>
      </c>
      <c r="F11" s="16">
        <v>25</v>
      </c>
      <c r="G11" s="16">
        <v>22</v>
      </c>
      <c r="H11" s="16">
        <v>16</v>
      </c>
      <c r="I11" s="16">
        <v>10</v>
      </c>
      <c r="J11" s="16">
        <v>10</v>
      </c>
      <c r="K11" s="16">
        <v>30</v>
      </c>
      <c r="L11" s="16">
        <v>81</v>
      </c>
      <c r="M11" s="16">
        <v>11</v>
      </c>
      <c r="N11" s="16">
        <v>10</v>
      </c>
      <c r="O11" s="16">
        <v>30</v>
      </c>
      <c r="P11" s="16">
        <v>26</v>
      </c>
      <c r="Q11" s="16">
        <v>9</v>
      </c>
      <c r="R11" s="16">
        <v>116</v>
      </c>
      <c r="S11" s="16">
        <v>60</v>
      </c>
      <c r="T11" s="16">
        <v>20</v>
      </c>
      <c r="U11" s="16">
        <v>34</v>
      </c>
      <c r="V11" s="16">
        <v>18</v>
      </c>
      <c r="W11" s="16">
        <v>11</v>
      </c>
      <c r="X11" s="16">
        <v>9</v>
      </c>
      <c r="Y11" s="16">
        <v>85</v>
      </c>
      <c r="Z11" s="16">
        <v>97</v>
      </c>
      <c r="AA11" s="16">
        <v>30</v>
      </c>
      <c r="AB11" s="16">
        <v>5</v>
      </c>
      <c r="AC11" s="16"/>
      <c r="AD11" s="31">
        <f t="shared" si="0"/>
        <v>0</v>
      </c>
      <c r="AE11" s="16"/>
      <c r="AF11" s="16">
        <f t="shared" si="1"/>
        <v>801</v>
      </c>
      <c r="AG11" s="17">
        <f t="shared" si="2"/>
        <v>0.89</v>
      </c>
      <c r="AH11" s="18" t="str">
        <f>IF(AG11&gt;='Grade Settings'!$C$5,"A",IF(AG11&gt;='Grade Settings'!$C$6,"B",IF(AG11&gt;='Grade Settings'!$C$7,"C",IF(AG11&gt;='Grade Settings'!$C$8,"D",IF(AG11&gt;='Grade Settings'!$C$9,"F")))))</f>
        <v>B</v>
      </c>
      <c r="AI11" s="16">
        <f>Attendance!AQ11</f>
        <v>1</v>
      </c>
      <c r="AJ11" s="64">
        <v>15</v>
      </c>
      <c r="AK11" s="65">
        <v>4</v>
      </c>
      <c r="AL11" s="66" t="s">
        <v>96</v>
      </c>
      <c r="AM11" s="64">
        <v>15</v>
      </c>
      <c r="AN11" s="65"/>
    </row>
    <row r="12" spans="1:40" ht="12.75">
      <c r="A12" s="26">
        <v>1009</v>
      </c>
      <c r="B12" s="16">
        <v>10</v>
      </c>
      <c r="C12" s="16">
        <v>7</v>
      </c>
      <c r="D12" s="16">
        <v>5</v>
      </c>
      <c r="E12" s="16">
        <v>11</v>
      </c>
      <c r="F12" s="16">
        <v>21</v>
      </c>
      <c r="G12" s="16">
        <v>15</v>
      </c>
      <c r="H12" s="16">
        <v>14</v>
      </c>
      <c r="I12" s="16">
        <v>10</v>
      </c>
      <c r="J12" s="16">
        <v>10</v>
      </c>
      <c r="K12" s="16">
        <v>30</v>
      </c>
      <c r="L12" s="16">
        <v>74</v>
      </c>
      <c r="M12" s="16"/>
      <c r="N12" s="16"/>
      <c r="O12" s="16"/>
      <c r="P12" s="16" t="s">
        <v>27</v>
      </c>
      <c r="Q12" s="16" t="s">
        <v>27</v>
      </c>
      <c r="R12" s="16" t="s">
        <v>27</v>
      </c>
      <c r="S12" s="16" t="s">
        <v>27</v>
      </c>
      <c r="T12" s="16" t="s">
        <v>27</v>
      </c>
      <c r="U12" s="16" t="s">
        <v>27</v>
      </c>
      <c r="V12" s="16" t="s">
        <v>27</v>
      </c>
      <c r="W12" s="16" t="s">
        <v>27</v>
      </c>
      <c r="X12" s="16" t="s">
        <v>27</v>
      </c>
      <c r="Y12" s="16" t="s">
        <v>27</v>
      </c>
      <c r="Z12" s="16" t="s">
        <v>27</v>
      </c>
      <c r="AA12" s="16" t="s">
        <v>27</v>
      </c>
      <c r="AB12" s="16" t="s">
        <v>27</v>
      </c>
      <c r="AC12" s="16" t="s">
        <v>27</v>
      </c>
      <c r="AD12" s="31" t="s">
        <v>27</v>
      </c>
      <c r="AE12" s="16" t="s">
        <v>27</v>
      </c>
      <c r="AF12" s="16" t="s">
        <v>27</v>
      </c>
      <c r="AG12" s="70" t="s">
        <v>27</v>
      </c>
      <c r="AH12" s="18" t="s">
        <v>106</v>
      </c>
      <c r="AI12" s="16" t="str">
        <f>Attendance!AQ12</f>
        <v>x</v>
      </c>
      <c r="AJ12" s="64"/>
      <c r="AK12" s="65"/>
      <c r="AL12" s="66"/>
      <c r="AM12" s="64"/>
      <c r="AN12" s="65"/>
    </row>
    <row r="13" spans="1:40" ht="12.75">
      <c r="A13" s="26">
        <v>1010</v>
      </c>
      <c r="B13" s="16">
        <v>10</v>
      </c>
      <c r="C13" s="16">
        <v>5</v>
      </c>
      <c r="D13" s="16">
        <v>5</v>
      </c>
      <c r="E13" s="16">
        <v>11</v>
      </c>
      <c r="F13" s="16">
        <v>21</v>
      </c>
      <c r="G13" s="16">
        <v>21</v>
      </c>
      <c r="H13" s="16">
        <v>14</v>
      </c>
      <c r="I13" s="16">
        <v>10</v>
      </c>
      <c r="J13" s="16">
        <v>10</v>
      </c>
      <c r="K13" s="16">
        <v>30</v>
      </c>
      <c r="L13" s="16">
        <v>100</v>
      </c>
      <c r="M13" s="16">
        <v>9</v>
      </c>
      <c r="N13" s="16">
        <v>10</v>
      </c>
      <c r="O13" s="16">
        <v>8</v>
      </c>
      <c r="P13" s="16">
        <v>13</v>
      </c>
      <c r="Q13" s="16">
        <v>10</v>
      </c>
      <c r="R13" s="16">
        <v>72</v>
      </c>
      <c r="S13" s="16">
        <v>57</v>
      </c>
      <c r="T13" s="16"/>
      <c r="U13" s="16">
        <v>33</v>
      </c>
      <c r="V13" s="16"/>
      <c r="W13" s="16">
        <v>11</v>
      </c>
      <c r="X13" s="16">
        <v>10</v>
      </c>
      <c r="Y13" s="16">
        <v>84</v>
      </c>
      <c r="Z13" s="16">
        <v>92</v>
      </c>
      <c r="AA13" s="16"/>
      <c r="AB13" s="16">
        <v>5</v>
      </c>
      <c r="AC13" s="16"/>
      <c r="AD13" s="31">
        <f t="shared" si="0"/>
        <v>0</v>
      </c>
      <c r="AE13" s="16"/>
      <c r="AF13" s="16">
        <f t="shared" si="1"/>
        <v>651</v>
      </c>
      <c r="AG13" s="17">
        <f t="shared" si="2"/>
        <v>0.7233333333333334</v>
      </c>
      <c r="AH13" s="18" t="str">
        <f>IF(AG13&gt;='Grade Settings'!$C$5,"A",IF(AG13&gt;='Grade Settings'!$C$6,"B",IF(AG13&gt;='Grade Settings'!$C$7,"C",IF(AG13&gt;='Grade Settings'!$C$8,"D",IF(AG13&gt;='Grade Settings'!$C$9,"F")))))</f>
        <v>C</v>
      </c>
      <c r="AI13" s="16">
        <f>Attendance!AQ13</f>
        <v>1</v>
      </c>
      <c r="AJ13" s="64">
        <v>6</v>
      </c>
      <c r="AK13" s="65"/>
      <c r="AL13" s="66"/>
      <c r="AM13" s="64"/>
      <c r="AN13" s="65"/>
    </row>
    <row r="14" spans="1:40" ht="12.75">
      <c r="A14" s="26">
        <v>1011</v>
      </c>
      <c r="B14" s="16">
        <v>10</v>
      </c>
      <c r="C14" s="16">
        <v>7</v>
      </c>
      <c r="D14" s="16">
        <v>5</v>
      </c>
      <c r="E14" s="16">
        <v>11</v>
      </c>
      <c r="F14" s="16">
        <v>21</v>
      </c>
      <c r="G14" s="16">
        <v>21</v>
      </c>
      <c r="H14" s="16">
        <v>12</v>
      </c>
      <c r="I14" s="16"/>
      <c r="J14" s="16">
        <v>10</v>
      </c>
      <c r="K14" s="16">
        <v>30</v>
      </c>
      <c r="L14" s="16">
        <v>62</v>
      </c>
      <c r="M14" s="16">
        <v>9</v>
      </c>
      <c r="N14" s="16">
        <v>10</v>
      </c>
      <c r="O14" s="16">
        <v>30</v>
      </c>
      <c r="P14" s="16">
        <v>23</v>
      </c>
      <c r="Q14" s="16">
        <v>10</v>
      </c>
      <c r="R14" s="16">
        <v>113</v>
      </c>
      <c r="S14" s="16">
        <v>57</v>
      </c>
      <c r="T14" s="16">
        <v>20</v>
      </c>
      <c r="U14" s="16">
        <v>32</v>
      </c>
      <c r="V14" s="16">
        <v>18</v>
      </c>
      <c r="W14" s="16">
        <v>11</v>
      </c>
      <c r="X14" s="16">
        <v>10</v>
      </c>
      <c r="Y14" s="16">
        <v>85</v>
      </c>
      <c r="Z14" s="16">
        <v>108</v>
      </c>
      <c r="AA14" s="16"/>
      <c r="AB14" s="16">
        <v>5</v>
      </c>
      <c r="AC14" s="16"/>
      <c r="AD14" s="31">
        <f t="shared" si="0"/>
        <v>0</v>
      </c>
      <c r="AE14" s="16"/>
      <c r="AF14" s="16">
        <f t="shared" si="1"/>
        <v>730</v>
      </c>
      <c r="AG14" s="17">
        <f t="shared" si="2"/>
        <v>0.8111111111111111</v>
      </c>
      <c r="AH14" s="18" t="str">
        <f>IF(AG14&gt;='Grade Settings'!$C$5,"A",IF(AG14&gt;='Grade Settings'!$C$6,"B",IF(AG14&gt;='Grade Settings'!$C$7,"C",IF(AG14&gt;='Grade Settings'!$C$8,"D",IF(AG14&gt;='Grade Settings'!$C$9,"F")))))</f>
        <v>B</v>
      </c>
      <c r="AI14" s="16">
        <f>Attendance!AQ14</f>
        <v>1</v>
      </c>
      <c r="AJ14" s="64">
        <v>15</v>
      </c>
      <c r="AK14" s="65">
        <v>2</v>
      </c>
      <c r="AL14" s="66"/>
      <c r="AM14" s="64"/>
      <c r="AN14" s="65"/>
    </row>
    <row r="15" spans="1:40" ht="12.75">
      <c r="A15" s="26">
        <v>1012</v>
      </c>
      <c r="B15" s="16">
        <v>10</v>
      </c>
      <c r="C15" s="16">
        <v>10</v>
      </c>
      <c r="D15" s="16">
        <v>5</v>
      </c>
      <c r="E15" s="16">
        <v>11</v>
      </c>
      <c r="F15" s="16">
        <v>23</v>
      </c>
      <c r="G15" s="16">
        <v>20</v>
      </c>
      <c r="H15" s="16">
        <v>14</v>
      </c>
      <c r="I15" s="16">
        <v>9</v>
      </c>
      <c r="J15" s="16">
        <v>10</v>
      </c>
      <c r="K15" s="16">
        <v>30</v>
      </c>
      <c r="L15" s="16">
        <v>113</v>
      </c>
      <c r="M15" s="16">
        <v>10</v>
      </c>
      <c r="N15" s="16">
        <v>10</v>
      </c>
      <c r="O15" s="16">
        <v>25</v>
      </c>
      <c r="P15" s="16">
        <v>22</v>
      </c>
      <c r="Q15" s="16">
        <v>10</v>
      </c>
      <c r="R15" s="16">
        <v>96</v>
      </c>
      <c r="S15" s="16">
        <v>58</v>
      </c>
      <c r="T15" s="16">
        <v>20</v>
      </c>
      <c r="U15" s="16">
        <v>35</v>
      </c>
      <c r="V15" s="16">
        <v>18</v>
      </c>
      <c r="W15" s="16">
        <v>11</v>
      </c>
      <c r="X15" s="16">
        <v>10</v>
      </c>
      <c r="Y15" s="16">
        <v>89</v>
      </c>
      <c r="Z15" s="16">
        <v>104</v>
      </c>
      <c r="AA15" s="16">
        <v>30</v>
      </c>
      <c r="AB15" s="16">
        <v>5</v>
      </c>
      <c r="AC15" s="16"/>
      <c r="AD15" s="31">
        <f t="shared" si="0"/>
        <v>0</v>
      </c>
      <c r="AE15" s="16"/>
      <c r="AF15" s="16">
        <f t="shared" si="1"/>
        <v>808</v>
      </c>
      <c r="AG15" s="17">
        <f t="shared" si="2"/>
        <v>0.8977777777777778</v>
      </c>
      <c r="AH15" s="18" t="str">
        <f>IF(AG15&gt;='Grade Settings'!$C$5,"A",IF(AG15&gt;='Grade Settings'!$C$6,"B",IF(AG15&gt;='Grade Settings'!$C$7,"C",IF(AG15&gt;='Grade Settings'!$C$8,"D",IF(AG15&gt;='Grade Settings'!$C$9,"F")))))</f>
        <v>A</v>
      </c>
      <c r="AI15" s="16">
        <f>Attendance!AQ15</f>
        <v>1</v>
      </c>
      <c r="AJ15" s="64">
        <v>11</v>
      </c>
      <c r="AK15" s="65">
        <v>2</v>
      </c>
      <c r="AL15" s="66"/>
      <c r="AM15" s="64">
        <v>15</v>
      </c>
      <c r="AN15" s="65">
        <v>2</v>
      </c>
    </row>
    <row r="16" spans="1:40" ht="12.75">
      <c r="A16" s="26">
        <v>1014</v>
      </c>
      <c r="B16" s="16">
        <v>10</v>
      </c>
      <c r="C16" s="16">
        <v>10</v>
      </c>
      <c r="D16" s="16">
        <v>5</v>
      </c>
      <c r="E16" s="16">
        <v>11</v>
      </c>
      <c r="F16" s="16">
        <v>23</v>
      </c>
      <c r="G16" s="16">
        <v>21</v>
      </c>
      <c r="H16" s="16">
        <v>13</v>
      </c>
      <c r="I16" s="16">
        <v>10</v>
      </c>
      <c r="J16" s="16">
        <v>10</v>
      </c>
      <c r="K16" s="16">
        <v>30</v>
      </c>
      <c r="L16" s="16">
        <v>131</v>
      </c>
      <c r="M16" s="16">
        <v>11</v>
      </c>
      <c r="N16" s="16">
        <v>10</v>
      </c>
      <c r="O16" s="16">
        <v>25</v>
      </c>
      <c r="P16" s="16">
        <v>22</v>
      </c>
      <c r="Q16" s="16">
        <v>10</v>
      </c>
      <c r="R16" s="16">
        <v>99</v>
      </c>
      <c r="S16" s="16">
        <v>58</v>
      </c>
      <c r="T16" s="16">
        <v>20</v>
      </c>
      <c r="U16" s="16">
        <v>35</v>
      </c>
      <c r="V16" s="16">
        <v>18</v>
      </c>
      <c r="W16" s="16">
        <v>11</v>
      </c>
      <c r="X16" s="16">
        <v>10</v>
      </c>
      <c r="Y16" s="16">
        <v>85</v>
      </c>
      <c r="Z16" s="16">
        <v>112</v>
      </c>
      <c r="AA16" s="16"/>
      <c r="AB16" s="16">
        <v>5</v>
      </c>
      <c r="AC16" s="16"/>
      <c r="AD16" s="31">
        <f t="shared" si="0"/>
        <v>0</v>
      </c>
      <c r="AE16" s="16"/>
      <c r="AF16" s="16">
        <f t="shared" si="1"/>
        <v>805</v>
      </c>
      <c r="AG16" s="17">
        <f t="shared" si="2"/>
        <v>0.8944444444444445</v>
      </c>
      <c r="AH16" s="18" t="str">
        <f>IF(AG16&gt;='Grade Settings'!$C$5,"A",IF(AG16&gt;='Grade Settings'!$C$6,"B",IF(AG16&gt;='Grade Settings'!$C$7,"C",IF(AG16&gt;='Grade Settings'!$C$8,"D",IF(AG16&gt;='Grade Settings'!$C$9,"F")))))</f>
        <v>B</v>
      </c>
      <c r="AI16" s="16">
        <f>Attendance!AQ16</f>
        <v>1</v>
      </c>
      <c r="AJ16" s="64">
        <v>11</v>
      </c>
      <c r="AK16" s="65">
        <v>2</v>
      </c>
      <c r="AL16" s="66"/>
      <c r="AM16" s="64"/>
      <c r="AN16" s="65"/>
    </row>
    <row r="17" spans="1:40" ht="12.75">
      <c r="A17" s="26">
        <v>1015</v>
      </c>
      <c r="B17" s="16">
        <v>10</v>
      </c>
      <c r="C17" s="16">
        <v>8</v>
      </c>
      <c r="D17" s="16">
        <v>5</v>
      </c>
      <c r="E17" s="16">
        <v>11</v>
      </c>
      <c r="F17" s="16">
        <v>23</v>
      </c>
      <c r="G17" s="16">
        <v>19</v>
      </c>
      <c r="H17" s="16">
        <v>14</v>
      </c>
      <c r="I17" s="16">
        <v>10</v>
      </c>
      <c r="J17" s="16">
        <v>10</v>
      </c>
      <c r="K17" s="16">
        <v>30</v>
      </c>
      <c r="L17" s="16">
        <v>125</v>
      </c>
      <c r="M17" s="16">
        <v>10</v>
      </c>
      <c r="N17" s="16">
        <v>10</v>
      </c>
      <c r="O17" s="16">
        <v>30</v>
      </c>
      <c r="P17" s="16">
        <v>22</v>
      </c>
      <c r="Q17" s="16">
        <v>10</v>
      </c>
      <c r="R17" s="16">
        <v>105</v>
      </c>
      <c r="S17" s="16">
        <v>57</v>
      </c>
      <c r="T17" s="16">
        <v>20</v>
      </c>
      <c r="U17" s="16">
        <v>34</v>
      </c>
      <c r="V17" s="16">
        <v>18</v>
      </c>
      <c r="W17" s="16">
        <v>11</v>
      </c>
      <c r="X17" s="16">
        <v>10</v>
      </c>
      <c r="Y17" s="16">
        <v>76</v>
      </c>
      <c r="Z17" s="16">
        <v>116</v>
      </c>
      <c r="AA17" s="16">
        <v>30</v>
      </c>
      <c r="AB17" s="16">
        <v>5</v>
      </c>
      <c r="AC17" s="16"/>
      <c r="AD17" s="31">
        <f t="shared" si="0"/>
        <v>0</v>
      </c>
      <c r="AE17" s="16"/>
      <c r="AF17" s="16">
        <f t="shared" si="1"/>
        <v>829</v>
      </c>
      <c r="AG17" s="17">
        <f t="shared" si="2"/>
        <v>0.9211111111111111</v>
      </c>
      <c r="AH17" s="18" t="str">
        <f>IF(AG17&gt;='Grade Settings'!$C$5,"A",IF(AG17&gt;='Grade Settings'!$C$6,"B",IF(AG17&gt;='Grade Settings'!$C$7,"C",IF(AG17&gt;='Grade Settings'!$C$8,"D",IF(AG17&gt;='Grade Settings'!$C$9,"F")))))</f>
        <v>A</v>
      </c>
      <c r="AI17" s="16">
        <f>Attendance!AQ17</f>
        <v>0</v>
      </c>
      <c r="AJ17" s="64">
        <v>15</v>
      </c>
      <c r="AK17" s="65">
        <v>2</v>
      </c>
      <c r="AL17" s="66"/>
      <c r="AM17" s="64">
        <v>15</v>
      </c>
      <c r="AN17" s="65">
        <v>2</v>
      </c>
    </row>
    <row r="18" spans="1:40" ht="12.75">
      <c r="A18" s="26">
        <v>1016</v>
      </c>
      <c r="B18" s="16">
        <v>10</v>
      </c>
      <c r="C18" s="16">
        <v>5</v>
      </c>
      <c r="D18" s="16">
        <v>5</v>
      </c>
      <c r="E18" s="16">
        <v>9</v>
      </c>
      <c r="F18" s="16">
        <v>19</v>
      </c>
      <c r="G18" s="16">
        <v>18</v>
      </c>
      <c r="H18" s="16">
        <v>14</v>
      </c>
      <c r="I18" s="16">
        <v>10</v>
      </c>
      <c r="J18" s="16">
        <v>10</v>
      </c>
      <c r="K18" s="16">
        <v>30</v>
      </c>
      <c r="L18" s="16">
        <v>49</v>
      </c>
      <c r="M18" s="16">
        <v>11</v>
      </c>
      <c r="N18" s="16">
        <v>10</v>
      </c>
      <c r="O18" s="16">
        <v>30</v>
      </c>
      <c r="P18" s="16">
        <v>23</v>
      </c>
      <c r="Q18" s="16">
        <v>10</v>
      </c>
      <c r="R18" s="16">
        <v>82</v>
      </c>
      <c r="S18" s="16">
        <v>55</v>
      </c>
      <c r="T18" s="16">
        <v>20</v>
      </c>
      <c r="U18" s="16">
        <v>35</v>
      </c>
      <c r="V18" s="16">
        <v>18</v>
      </c>
      <c r="W18" s="16">
        <v>10</v>
      </c>
      <c r="X18" s="16">
        <v>10</v>
      </c>
      <c r="Y18" s="16">
        <v>88</v>
      </c>
      <c r="Z18" s="16">
        <v>101</v>
      </c>
      <c r="AA18" s="16">
        <v>30</v>
      </c>
      <c r="AB18" s="16">
        <v>5</v>
      </c>
      <c r="AC18" s="16"/>
      <c r="AD18" s="31">
        <f t="shared" si="0"/>
        <v>0</v>
      </c>
      <c r="AE18" s="16"/>
      <c r="AF18" s="16">
        <f t="shared" si="1"/>
        <v>717</v>
      </c>
      <c r="AG18" s="17">
        <f t="shared" si="2"/>
        <v>0.7966666666666666</v>
      </c>
      <c r="AH18" s="18" t="str">
        <f>IF(AG18&gt;='Grade Settings'!$C$5,"A",IF(AG18&gt;='Grade Settings'!$C$6,"B",IF(AG18&gt;='Grade Settings'!$C$7,"C",IF(AG18&gt;='Grade Settings'!$C$8,"D",IF(AG18&gt;='Grade Settings'!$C$9,"F")))))</f>
        <v>B</v>
      </c>
      <c r="AI18" s="16">
        <f>Attendance!AQ18</f>
        <v>0</v>
      </c>
      <c r="AJ18" s="64">
        <v>15</v>
      </c>
      <c r="AK18" s="65">
        <v>2</v>
      </c>
      <c r="AL18" s="66"/>
      <c r="AM18" s="64">
        <v>15</v>
      </c>
      <c r="AN18" s="65">
        <v>2</v>
      </c>
    </row>
    <row r="19" spans="1:40" ht="12.75">
      <c r="A19" s="26">
        <v>1020</v>
      </c>
      <c r="B19" s="16">
        <v>10</v>
      </c>
      <c r="C19" s="16">
        <v>10</v>
      </c>
      <c r="D19" s="16">
        <v>5</v>
      </c>
      <c r="E19" s="16">
        <v>9</v>
      </c>
      <c r="F19" s="16">
        <v>20</v>
      </c>
      <c r="G19" s="16">
        <v>19</v>
      </c>
      <c r="H19" s="16">
        <v>13</v>
      </c>
      <c r="I19" s="16">
        <v>10</v>
      </c>
      <c r="J19" s="16">
        <v>10</v>
      </c>
      <c r="K19" s="16">
        <v>29</v>
      </c>
      <c r="L19" s="16">
        <v>93</v>
      </c>
      <c r="M19" s="16">
        <v>11</v>
      </c>
      <c r="N19" s="16">
        <v>10</v>
      </c>
      <c r="O19" s="16">
        <v>30</v>
      </c>
      <c r="P19" s="16">
        <v>21</v>
      </c>
      <c r="Q19" s="16">
        <v>8</v>
      </c>
      <c r="R19" s="16">
        <v>91</v>
      </c>
      <c r="S19" s="16">
        <v>37</v>
      </c>
      <c r="T19" s="16">
        <v>20</v>
      </c>
      <c r="U19" s="16">
        <v>34</v>
      </c>
      <c r="V19" s="16">
        <v>18</v>
      </c>
      <c r="W19" s="16">
        <v>10</v>
      </c>
      <c r="X19" s="16">
        <v>10</v>
      </c>
      <c r="Y19" s="16">
        <v>87</v>
      </c>
      <c r="Z19" s="16">
        <v>91</v>
      </c>
      <c r="AA19" s="16">
        <v>30</v>
      </c>
      <c r="AB19" s="16">
        <v>5</v>
      </c>
      <c r="AC19" s="16"/>
      <c r="AD19" s="31">
        <f t="shared" si="0"/>
        <v>0</v>
      </c>
      <c r="AE19" s="16"/>
      <c r="AF19" s="16">
        <f t="shared" si="1"/>
        <v>741</v>
      </c>
      <c r="AG19" s="17">
        <f t="shared" si="2"/>
        <v>0.8233333333333334</v>
      </c>
      <c r="AH19" s="18" t="str">
        <f>IF(AG19&gt;='Grade Settings'!$C$5,"A",IF(AG19&gt;='Grade Settings'!$C$6,"B",IF(AG19&gt;='Grade Settings'!$C$7,"C",IF(AG19&gt;='Grade Settings'!$C$8,"D",IF(AG19&gt;='Grade Settings'!$C$9,"F")))))</f>
        <v>B</v>
      </c>
      <c r="AI19" s="16">
        <f>Attendance!AQ19</f>
        <v>1</v>
      </c>
      <c r="AJ19" s="64">
        <v>15</v>
      </c>
      <c r="AK19" s="65">
        <v>2</v>
      </c>
      <c r="AL19" s="66"/>
      <c r="AM19" s="64">
        <v>16</v>
      </c>
      <c r="AN19" s="65">
        <v>2</v>
      </c>
    </row>
    <row r="20" spans="1:40" ht="12.75">
      <c r="A20" s="26">
        <v>1021</v>
      </c>
      <c r="B20" s="16">
        <v>10</v>
      </c>
      <c r="C20" s="16">
        <v>7</v>
      </c>
      <c r="D20" s="16">
        <v>5</v>
      </c>
      <c r="E20" s="16">
        <v>9</v>
      </c>
      <c r="F20" s="16">
        <v>19</v>
      </c>
      <c r="G20" s="16">
        <v>17</v>
      </c>
      <c r="H20" s="16">
        <v>9</v>
      </c>
      <c r="I20" s="16">
        <v>9</v>
      </c>
      <c r="J20" s="16">
        <v>10</v>
      </c>
      <c r="K20" s="16">
        <v>30</v>
      </c>
      <c r="L20" s="16">
        <v>95</v>
      </c>
      <c r="M20" s="16">
        <v>8</v>
      </c>
      <c r="N20" s="16">
        <v>10</v>
      </c>
      <c r="O20" s="16"/>
      <c r="P20" s="16">
        <v>19</v>
      </c>
      <c r="Q20" s="16">
        <v>10</v>
      </c>
      <c r="R20" s="16">
        <v>81</v>
      </c>
      <c r="S20" s="16">
        <v>44</v>
      </c>
      <c r="T20" s="16">
        <v>20</v>
      </c>
      <c r="U20" s="16">
        <v>29</v>
      </c>
      <c r="V20" s="16"/>
      <c r="W20" s="16">
        <v>10</v>
      </c>
      <c r="X20" s="16">
        <v>10</v>
      </c>
      <c r="Y20" s="16">
        <v>71</v>
      </c>
      <c r="Z20" s="16">
        <v>96</v>
      </c>
      <c r="AA20" s="16"/>
      <c r="AB20" s="16">
        <v>5</v>
      </c>
      <c r="AC20" s="16"/>
      <c r="AD20" s="31">
        <f t="shared" si="0"/>
        <v>0</v>
      </c>
      <c r="AE20" s="16"/>
      <c r="AF20" s="16">
        <f t="shared" si="1"/>
        <v>633</v>
      </c>
      <c r="AG20" s="17">
        <f t="shared" si="2"/>
        <v>0.7033333333333334</v>
      </c>
      <c r="AH20" s="18" t="str">
        <f>IF(AG20&gt;='Grade Settings'!$C$5,"A",IF(AG20&gt;='Grade Settings'!$C$6,"B",IF(AG20&gt;='Grade Settings'!$C$7,"C",IF(AG20&gt;='Grade Settings'!$C$8,"D",IF(AG20&gt;='Grade Settings'!$C$9,"F")))))</f>
        <v>C</v>
      </c>
      <c r="AI20" s="16">
        <f>Attendance!AQ20</f>
        <v>0</v>
      </c>
      <c r="AJ20" s="64"/>
      <c r="AK20" s="65"/>
      <c r="AL20" s="66"/>
      <c r="AM20" s="64"/>
      <c r="AN20" s="65"/>
    </row>
    <row r="21" spans="1:40" ht="12.75">
      <c r="A21" s="26">
        <v>1022</v>
      </c>
      <c r="B21" s="16">
        <v>10</v>
      </c>
      <c r="C21" s="16">
        <v>7</v>
      </c>
      <c r="D21" s="16">
        <v>5</v>
      </c>
      <c r="E21" s="16">
        <v>9</v>
      </c>
      <c r="F21" s="16">
        <v>8</v>
      </c>
      <c r="G21" s="16">
        <v>13</v>
      </c>
      <c r="H21" s="16">
        <v>16</v>
      </c>
      <c r="I21" s="16"/>
      <c r="J21" s="16">
        <v>10</v>
      </c>
      <c r="K21" s="16">
        <v>29</v>
      </c>
      <c r="L21" s="16">
        <v>66</v>
      </c>
      <c r="M21" s="16">
        <v>9</v>
      </c>
      <c r="N21" s="16">
        <v>10</v>
      </c>
      <c r="O21" s="16"/>
      <c r="P21" s="16">
        <v>21</v>
      </c>
      <c r="Q21" s="16"/>
      <c r="R21" s="16">
        <v>67</v>
      </c>
      <c r="S21" s="16">
        <v>51</v>
      </c>
      <c r="T21" s="16">
        <v>20</v>
      </c>
      <c r="U21" s="16">
        <v>30</v>
      </c>
      <c r="V21" s="16">
        <v>18</v>
      </c>
      <c r="W21" s="16"/>
      <c r="X21" s="16">
        <v>10</v>
      </c>
      <c r="Y21" s="16">
        <v>88</v>
      </c>
      <c r="Z21" s="16">
        <v>71</v>
      </c>
      <c r="AA21" s="16">
        <v>30</v>
      </c>
      <c r="AB21" s="16">
        <v>5</v>
      </c>
      <c r="AC21" s="16"/>
      <c r="AD21" s="31">
        <f t="shared" si="0"/>
        <v>0</v>
      </c>
      <c r="AE21" s="16"/>
      <c r="AF21" s="16">
        <f t="shared" si="1"/>
        <v>603</v>
      </c>
      <c r="AG21" s="17">
        <f t="shared" si="2"/>
        <v>0.67</v>
      </c>
      <c r="AH21" s="18" t="str">
        <f>IF(AG21&gt;='Grade Settings'!$C$5,"A",IF(AG21&gt;='Grade Settings'!$C$6,"B",IF(AG21&gt;='Grade Settings'!$C$7,"C",IF(AG21&gt;='Grade Settings'!$C$8,"D",IF(AG21&gt;='Grade Settings'!$C$9,"F")))))</f>
        <v>D</v>
      </c>
      <c r="AI21" s="16">
        <f>Attendance!AQ21</f>
        <v>0</v>
      </c>
      <c r="AJ21" s="64"/>
      <c r="AK21" s="65"/>
      <c r="AL21" s="66"/>
      <c r="AM21" s="64">
        <v>15</v>
      </c>
      <c r="AN21" s="65">
        <v>2</v>
      </c>
    </row>
    <row r="22" spans="1:40" ht="12.75">
      <c r="A22" s="26">
        <v>1023</v>
      </c>
      <c r="B22" s="16">
        <v>10</v>
      </c>
      <c r="C22" s="16">
        <v>10</v>
      </c>
      <c r="D22" s="16">
        <v>5</v>
      </c>
      <c r="E22" s="16">
        <v>9</v>
      </c>
      <c r="F22" s="16">
        <v>22</v>
      </c>
      <c r="G22" s="16">
        <v>19</v>
      </c>
      <c r="H22" s="16">
        <v>14</v>
      </c>
      <c r="I22" s="16">
        <v>10</v>
      </c>
      <c r="J22" s="16">
        <v>10</v>
      </c>
      <c r="K22" s="16">
        <v>29</v>
      </c>
      <c r="L22" s="16">
        <v>105</v>
      </c>
      <c r="M22" s="16">
        <v>11</v>
      </c>
      <c r="N22" s="16">
        <v>10</v>
      </c>
      <c r="O22" s="16">
        <v>30</v>
      </c>
      <c r="P22" s="16">
        <v>25</v>
      </c>
      <c r="Q22" s="16">
        <v>10</v>
      </c>
      <c r="R22" s="16">
        <v>97</v>
      </c>
      <c r="S22" s="16">
        <v>51</v>
      </c>
      <c r="T22" s="16">
        <v>20</v>
      </c>
      <c r="U22" s="16">
        <v>34</v>
      </c>
      <c r="V22" s="16">
        <v>18</v>
      </c>
      <c r="W22" s="16">
        <v>10</v>
      </c>
      <c r="X22" s="16">
        <v>10</v>
      </c>
      <c r="Y22" s="16">
        <v>90</v>
      </c>
      <c r="Z22" s="16">
        <v>79</v>
      </c>
      <c r="AA22" s="16">
        <v>30</v>
      </c>
      <c r="AB22" s="16">
        <v>5</v>
      </c>
      <c r="AC22" s="16"/>
      <c r="AD22" s="31">
        <f t="shared" si="0"/>
        <v>0</v>
      </c>
      <c r="AE22" s="16"/>
      <c r="AF22" s="16">
        <f t="shared" si="1"/>
        <v>773</v>
      </c>
      <c r="AG22" s="17">
        <f t="shared" si="2"/>
        <v>0.8588888888888889</v>
      </c>
      <c r="AH22" s="18" t="str">
        <f>IF(AG22&gt;='Grade Settings'!$C$5,"A",IF(AG22&gt;='Grade Settings'!$C$6,"B",IF(AG22&gt;='Grade Settings'!$C$7,"C",IF(AG22&gt;='Grade Settings'!$C$8,"D",IF(AG22&gt;='Grade Settings'!$C$9,"F")))))</f>
        <v>B</v>
      </c>
      <c r="AI22" s="16">
        <f>Attendance!AQ22</f>
        <v>0</v>
      </c>
      <c r="AJ22" s="64">
        <v>15</v>
      </c>
      <c r="AK22" s="65">
        <v>2</v>
      </c>
      <c r="AL22" s="66"/>
      <c r="AM22" s="64">
        <v>15</v>
      </c>
      <c r="AN22" s="65">
        <v>2</v>
      </c>
    </row>
    <row r="23" spans="1:40" ht="12.75">
      <c r="A23" s="26">
        <v>1024</v>
      </c>
      <c r="B23" s="16">
        <v>10</v>
      </c>
      <c r="C23" s="16">
        <v>6</v>
      </c>
      <c r="D23" s="16">
        <v>5</v>
      </c>
      <c r="E23" s="16">
        <v>9</v>
      </c>
      <c r="F23" s="16">
        <v>5</v>
      </c>
      <c r="G23" s="16">
        <v>6</v>
      </c>
      <c r="H23" s="16">
        <v>9</v>
      </c>
      <c r="I23" s="16">
        <v>9</v>
      </c>
      <c r="J23" s="16">
        <v>10</v>
      </c>
      <c r="K23" s="16">
        <v>27</v>
      </c>
      <c r="L23" s="16">
        <v>57</v>
      </c>
      <c r="M23" s="16">
        <v>7</v>
      </c>
      <c r="N23" s="16">
        <v>10</v>
      </c>
      <c r="O23" s="16">
        <v>23</v>
      </c>
      <c r="P23" s="16">
        <v>16</v>
      </c>
      <c r="Q23" s="16">
        <v>8</v>
      </c>
      <c r="R23" s="16">
        <v>55</v>
      </c>
      <c r="S23" s="16">
        <v>35</v>
      </c>
      <c r="T23" s="16">
        <v>20</v>
      </c>
      <c r="U23" s="16">
        <v>20</v>
      </c>
      <c r="V23" s="16"/>
      <c r="W23" s="16">
        <v>9</v>
      </c>
      <c r="X23" s="16">
        <v>10</v>
      </c>
      <c r="Y23" s="16">
        <v>87</v>
      </c>
      <c r="Z23" s="16">
        <v>81</v>
      </c>
      <c r="AA23" s="16">
        <v>30</v>
      </c>
      <c r="AB23" s="16">
        <v>5</v>
      </c>
      <c r="AC23" s="16"/>
      <c r="AD23" s="31">
        <f t="shared" si="0"/>
        <v>0</v>
      </c>
      <c r="AE23" s="16"/>
      <c r="AF23" s="16">
        <f t="shared" si="1"/>
        <v>569</v>
      </c>
      <c r="AG23" s="17">
        <f t="shared" si="2"/>
        <v>0.6322222222222222</v>
      </c>
      <c r="AH23" s="18" t="str">
        <f>IF(AG23&gt;='Grade Settings'!$C$5,"A",IF(AG23&gt;='Grade Settings'!$C$6,"B",IF(AG23&gt;='Grade Settings'!$C$7,"C",IF(AG23&gt;='Grade Settings'!$C$8,"D",IF(AG23&gt;='Grade Settings'!$C$9,"F")))))</f>
        <v>D</v>
      </c>
      <c r="AI23" s="16">
        <f>Attendance!AQ23</f>
        <v>1</v>
      </c>
      <c r="AJ23" s="64">
        <v>14</v>
      </c>
      <c r="AK23" s="65">
        <v>1</v>
      </c>
      <c r="AL23" s="66"/>
      <c r="AM23" s="64">
        <v>15</v>
      </c>
      <c r="AN23" s="65">
        <v>2</v>
      </c>
    </row>
    <row r="24" spans="1:40" ht="12.75">
      <c r="A24" s="26">
        <v>1025</v>
      </c>
      <c r="B24" s="16">
        <v>10</v>
      </c>
      <c r="C24" s="16">
        <v>10</v>
      </c>
      <c r="D24" s="16">
        <v>5</v>
      </c>
      <c r="E24" s="16">
        <v>9</v>
      </c>
      <c r="F24" s="16">
        <v>21</v>
      </c>
      <c r="G24" s="16">
        <v>19</v>
      </c>
      <c r="H24" s="16">
        <v>15</v>
      </c>
      <c r="I24" s="16">
        <v>10</v>
      </c>
      <c r="J24" s="16">
        <v>10</v>
      </c>
      <c r="K24" s="16">
        <v>30</v>
      </c>
      <c r="L24" s="16">
        <v>80</v>
      </c>
      <c r="M24" s="16">
        <v>11</v>
      </c>
      <c r="N24" s="16">
        <v>10</v>
      </c>
      <c r="O24" s="16">
        <v>30</v>
      </c>
      <c r="P24" s="16">
        <v>23</v>
      </c>
      <c r="Q24" s="16">
        <v>10</v>
      </c>
      <c r="R24" s="16">
        <v>76</v>
      </c>
      <c r="S24" s="16">
        <v>51</v>
      </c>
      <c r="T24" s="16">
        <v>20</v>
      </c>
      <c r="U24" s="16">
        <v>34</v>
      </c>
      <c r="V24" s="16">
        <v>18</v>
      </c>
      <c r="W24" s="16">
        <v>10</v>
      </c>
      <c r="X24" s="16">
        <v>10</v>
      </c>
      <c r="Y24" s="16">
        <v>87</v>
      </c>
      <c r="Z24" s="16">
        <v>69</v>
      </c>
      <c r="AA24" s="16">
        <v>30</v>
      </c>
      <c r="AB24" s="16">
        <v>5</v>
      </c>
      <c r="AC24" s="16"/>
      <c r="AD24" s="31">
        <f t="shared" si="0"/>
        <v>0</v>
      </c>
      <c r="AE24" s="46"/>
      <c r="AF24" s="16">
        <f t="shared" si="1"/>
        <v>713</v>
      </c>
      <c r="AG24" s="17">
        <f t="shared" si="2"/>
        <v>0.7922222222222223</v>
      </c>
      <c r="AH24" s="18" t="str">
        <f>IF(AG24&gt;='Grade Settings'!$C$5,"A",IF(AG24&gt;='Grade Settings'!$C$6,"B",IF(AG24&gt;='Grade Settings'!$C$7,"C",IF(AG24&gt;='Grade Settings'!$C$8,"D",IF(AG24&gt;='Grade Settings'!$C$9,"F")))))</f>
        <v>C</v>
      </c>
      <c r="AI24" s="16">
        <f>Attendance!AQ24</f>
        <v>0</v>
      </c>
      <c r="AJ24" s="64">
        <v>15</v>
      </c>
      <c r="AK24" s="65">
        <v>2</v>
      </c>
      <c r="AL24" s="66"/>
      <c r="AM24" s="64">
        <v>15</v>
      </c>
      <c r="AN24" s="65">
        <v>2</v>
      </c>
    </row>
    <row r="25" spans="1:40" ht="12.75">
      <c r="A25" s="26">
        <v>1026</v>
      </c>
      <c r="B25" s="16">
        <v>10</v>
      </c>
      <c r="C25" s="16">
        <v>8</v>
      </c>
      <c r="D25" s="16">
        <v>5</v>
      </c>
      <c r="E25" s="16">
        <v>9</v>
      </c>
      <c r="F25" s="16">
        <v>18</v>
      </c>
      <c r="G25" s="16">
        <v>19</v>
      </c>
      <c r="H25" s="16">
        <v>13</v>
      </c>
      <c r="I25" s="16">
        <v>9</v>
      </c>
      <c r="J25" s="16">
        <v>10</v>
      </c>
      <c r="K25" s="16">
        <v>30</v>
      </c>
      <c r="L25" s="16">
        <v>122</v>
      </c>
      <c r="M25" s="16">
        <v>9</v>
      </c>
      <c r="N25" s="16">
        <v>10</v>
      </c>
      <c r="O25" s="16"/>
      <c r="P25" s="16">
        <v>8</v>
      </c>
      <c r="Q25" s="16">
        <v>10</v>
      </c>
      <c r="R25" s="16">
        <v>45</v>
      </c>
      <c r="S25" s="16">
        <v>36</v>
      </c>
      <c r="T25" s="16">
        <v>20</v>
      </c>
      <c r="U25" s="16">
        <v>35</v>
      </c>
      <c r="V25" s="16"/>
      <c r="W25" s="16">
        <v>10</v>
      </c>
      <c r="X25" s="16">
        <v>10</v>
      </c>
      <c r="Y25" s="16">
        <v>83</v>
      </c>
      <c r="Z25" s="16">
        <v>100</v>
      </c>
      <c r="AA25" s="16">
        <v>19</v>
      </c>
      <c r="AB25" s="16">
        <v>5</v>
      </c>
      <c r="AC25" s="16"/>
      <c r="AD25" s="31">
        <f t="shared" si="0"/>
        <v>0</v>
      </c>
      <c r="AE25" s="16"/>
      <c r="AF25" s="16">
        <f t="shared" si="1"/>
        <v>653</v>
      </c>
      <c r="AG25" s="17">
        <f t="shared" si="2"/>
        <v>0.7255555555555555</v>
      </c>
      <c r="AH25" s="18" t="str">
        <f>IF(AG25&gt;='Grade Settings'!$C$5,"A",IF(AG25&gt;='Grade Settings'!$C$6,"B",IF(AG25&gt;='Grade Settings'!$C$7,"C",IF(AG25&gt;='Grade Settings'!$C$8,"D",IF(AG25&gt;='Grade Settings'!$C$9,"F")))))</f>
        <v>C</v>
      </c>
      <c r="AI25" s="16">
        <f>Attendance!AQ25</f>
        <v>1</v>
      </c>
      <c r="AJ25" s="64"/>
      <c r="AK25" s="65"/>
      <c r="AL25" s="66"/>
      <c r="AM25" s="64">
        <v>7</v>
      </c>
      <c r="AN25" s="65">
        <v>2</v>
      </c>
    </row>
    <row r="26" spans="1:40" ht="12.75">
      <c r="A26" s="26">
        <v>1027</v>
      </c>
      <c r="B26" s="16">
        <v>10</v>
      </c>
      <c r="C26" s="16">
        <v>9</v>
      </c>
      <c r="D26" s="16">
        <v>5</v>
      </c>
      <c r="E26" s="16">
        <v>11</v>
      </c>
      <c r="F26" s="16">
        <v>25</v>
      </c>
      <c r="G26" s="16">
        <v>18</v>
      </c>
      <c r="H26" s="16">
        <v>16</v>
      </c>
      <c r="I26" s="16">
        <v>10</v>
      </c>
      <c r="J26" s="16">
        <v>10</v>
      </c>
      <c r="K26" s="16">
        <v>30</v>
      </c>
      <c r="L26" s="16">
        <v>100</v>
      </c>
      <c r="M26" s="16">
        <v>11</v>
      </c>
      <c r="N26" s="16">
        <v>10</v>
      </c>
      <c r="O26" s="16">
        <v>30</v>
      </c>
      <c r="P26" s="16">
        <v>18</v>
      </c>
      <c r="Q26" s="16">
        <v>10</v>
      </c>
      <c r="R26" s="16">
        <v>67</v>
      </c>
      <c r="S26" s="16">
        <v>40</v>
      </c>
      <c r="T26" s="16"/>
      <c r="U26" s="16">
        <v>25</v>
      </c>
      <c r="V26" s="16"/>
      <c r="W26" s="16">
        <v>9</v>
      </c>
      <c r="X26" s="16">
        <v>10</v>
      </c>
      <c r="Y26" s="16">
        <v>85</v>
      </c>
      <c r="Z26" s="16">
        <v>79</v>
      </c>
      <c r="AA26" s="16">
        <v>30</v>
      </c>
      <c r="AB26" s="16">
        <v>5</v>
      </c>
      <c r="AC26" s="16"/>
      <c r="AD26" s="31">
        <f t="shared" si="0"/>
        <v>-10</v>
      </c>
      <c r="AE26" s="16"/>
      <c r="AF26" s="16">
        <f t="shared" si="1"/>
        <v>663</v>
      </c>
      <c r="AG26" s="17">
        <f t="shared" si="2"/>
        <v>0.7366666666666667</v>
      </c>
      <c r="AH26" s="18" t="str">
        <f>IF(AG26&gt;='Grade Settings'!$C$5,"A",IF(AG26&gt;='Grade Settings'!$C$6,"B",IF(AG26&gt;='Grade Settings'!$C$7,"C",IF(AG26&gt;='Grade Settings'!$C$8,"D",IF(AG26&gt;='Grade Settings'!$C$9,"F")))))</f>
        <v>C</v>
      </c>
      <c r="AI26" s="16">
        <f>Attendance!AQ26</f>
        <v>4</v>
      </c>
      <c r="AJ26" s="64">
        <v>16</v>
      </c>
      <c r="AK26" s="65">
        <v>2</v>
      </c>
      <c r="AL26" s="66">
        <v>1</v>
      </c>
      <c r="AM26" s="64">
        <v>15</v>
      </c>
      <c r="AN26" s="65">
        <v>2</v>
      </c>
    </row>
    <row r="27" spans="1:40" ht="12.75">
      <c r="A27" s="26">
        <v>1028</v>
      </c>
      <c r="B27" s="16">
        <v>10</v>
      </c>
      <c r="C27" s="16">
        <v>7</v>
      </c>
      <c r="D27" s="16">
        <v>5</v>
      </c>
      <c r="E27" s="16">
        <v>9</v>
      </c>
      <c r="F27" s="16">
        <v>22</v>
      </c>
      <c r="G27" s="16">
        <v>19</v>
      </c>
      <c r="H27" s="16">
        <v>14</v>
      </c>
      <c r="I27" s="16">
        <v>10</v>
      </c>
      <c r="J27" s="16">
        <v>10</v>
      </c>
      <c r="K27" s="16">
        <v>28</v>
      </c>
      <c r="L27" s="16">
        <v>89</v>
      </c>
      <c r="M27" s="16">
        <v>11</v>
      </c>
      <c r="N27" s="16">
        <v>10</v>
      </c>
      <c r="O27" s="16">
        <v>30</v>
      </c>
      <c r="P27" s="16">
        <v>24</v>
      </c>
      <c r="Q27" s="16">
        <v>10</v>
      </c>
      <c r="R27" s="16">
        <v>78</v>
      </c>
      <c r="S27" s="16">
        <v>53</v>
      </c>
      <c r="T27" s="16">
        <v>20</v>
      </c>
      <c r="U27" s="16">
        <v>34</v>
      </c>
      <c r="V27" s="16">
        <v>18</v>
      </c>
      <c r="W27" s="16">
        <v>10</v>
      </c>
      <c r="X27" s="16">
        <v>10</v>
      </c>
      <c r="Y27" s="16">
        <v>90</v>
      </c>
      <c r="Z27" s="16">
        <v>75</v>
      </c>
      <c r="AA27" s="16">
        <v>30</v>
      </c>
      <c r="AB27" s="16">
        <v>5</v>
      </c>
      <c r="AC27" s="16"/>
      <c r="AD27" s="31">
        <f t="shared" si="0"/>
        <v>0</v>
      </c>
      <c r="AE27" s="16"/>
      <c r="AF27" s="16">
        <f t="shared" si="1"/>
        <v>731</v>
      </c>
      <c r="AG27" s="17">
        <f t="shared" si="2"/>
        <v>0.8122222222222222</v>
      </c>
      <c r="AH27" s="18" t="str">
        <f>IF(AG27&gt;='Grade Settings'!$C$5,"A",IF(AG27&gt;='Grade Settings'!$C$6,"B",IF(AG27&gt;='Grade Settings'!$C$7,"C",IF(AG27&gt;='Grade Settings'!$C$8,"D",IF(AG27&gt;='Grade Settings'!$C$9,"F")))))</f>
        <v>B</v>
      </c>
      <c r="AI27" s="16">
        <f>Attendance!AQ27</f>
        <v>2</v>
      </c>
      <c r="AJ27" s="64">
        <v>15</v>
      </c>
      <c r="AK27" s="65">
        <v>2</v>
      </c>
      <c r="AL27" s="66"/>
      <c r="AM27" s="64">
        <v>15</v>
      </c>
      <c r="AN27" s="65">
        <v>2</v>
      </c>
    </row>
    <row r="28" spans="1:40" ht="12.75">
      <c r="A28" s="26">
        <v>1029</v>
      </c>
      <c r="B28" s="16">
        <v>10</v>
      </c>
      <c r="C28" s="16">
        <v>8</v>
      </c>
      <c r="D28" s="16"/>
      <c r="E28" s="16">
        <v>9</v>
      </c>
      <c r="F28" s="16">
        <v>16</v>
      </c>
      <c r="G28" s="16"/>
      <c r="H28" s="16">
        <v>16</v>
      </c>
      <c r="I28" s="16">
        <v>10</v>
      </c>
      <c r="J28" s="16">
        <v>10</v>
      </c>
      <c r="K28" s="16">
        <v>26</v>
      </c>
      <c r="L28" s="16">
        <v>62</v>
      </c>
      <c r="M28" s="16">
        <v>11</v>
      </c>
      <c r="N28" s="16">
        <v>10</v>
      </c>
      <c r="O28" s="16">
        <v>16</v>
      </c>
      <c r="P28" s="16">
        <v>27</v>
      </c>
      <c r="Q28" s="16">
        <v>8</v>
      </c>
      <c r="R28" s="16">
        <v>55</v>
      </c>
      <c r="S28" s="16">
        <v>56</v>
      </c>
      <c r="T28" s="16">
        <v>20</v>
      </c>
      <c r="U28" s="16"/>
      <c r="V28" s="16">
        <v>18</v>
      </c>
      <c r="W28" s="16">
        <v>9</v>
      </c>
      <c r="X28" s="16">
        <v>10</v>
      </c>
      <c r="Y28" s="16"/>
      <c r="Z28" s="16">
        <v>56</v>
      </c>
      <c r="AA28" s="16"/>
      <c r="AB28" s="16">
        <v>5</v>
      </c>
      <c r="AC28" s="16"/>
      <c r="AD28" s="31">
        <f t="shared" si="0"/>
        <v>-10</v>
      </c>
      <c r="AE28" s="16"/>
      <c r="AF28" s="16">
        <f t="shared" si="1"/>
        <v>458</v>
      </c>
      <c r="AG28" s="17">
        <f t="shared" si="2"/>
        <v>0.5088888888888888</v>
      </c>
      <c r="AH28" s="18" t="str">
        <f>IF(AG28&gt;='Grade Settings'!$C$5,"A",IF(AG28&gt;='Grade Settings'!$C$6,"B",IF(AG28&gt;='Grade Settings'!$C$7,"C",IF(AG28&gt;='Grade Settings'!$C$8,"D",IF(AG28&gt;='Grade Settings'!$C$9,"F")))))</f>
        <v>F</v>
      </c>
      <c r="AI28" s="16">
        <f>Attendance!AQ28</f>
        <v>4</v>
      </c>
      <c r="AJ28" s="64">
        <v>8</v>
      </c>
      <c r="AK28" s="65">
        <v>1</v>
      </c>
      <c r="AL28" s="66"/>
      <c r="AM28" s="64"/>
      <c r="AN28" s="65"/>
    </row>
    <row r="29" spans="1:40" ht="12.75">
      <c r="A29" s="26">
        <v>1030</v>
      </c>
      <c r="B29" s="16">
        <v>10</v>
      </c>
      <c r="C29" s="16">
        <v>10</v>
      </c>
      <c r="D29" s="16">
        <v>5</v>
      </c>
      <c r="E29" s="16"/>
      <c r="F29" s="16"/>
      <c r="G29" s="16"/>
      <c r="H29" s="16"/>
      <c r="I29" s="16">
        <v>10</v>
      </c>
      <c r="J29" s="16">
        <v>10</v>
      </c>
      <c r="K29" s="16"/>
      <c r="L29" s="16">
        <v>71</v>
      </c>
      <c r="M29" s="16"/>
      <c r="N29" s="16"/>
      <c r="O29" s="16"/>
      <c r="P29" s="16">
        <v>20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>
        <v>5</v>
      </c>
      <c r="AC29" s="16"/>
      <c r="AD29" s="31">
        <f t="shared" si="0"/>
        <v>-140</v>
      </c>
      <c r="AE29" s="16"/>
      <c r="AF29" s="16">
        <f t="shared" si="1"/>
        <v>1</v>
      </c>
      <c r="AG29" s="17">
        <f t="shared" si="2"/>
        <v>0.0011111111111111111</v>
      </c>
      <c r="AH29" s="18" t="str">
        <f>IF(AG29&gt;='Grade Settings'!$C$5,"A",IF(AG29&gt;='Grade Settings'!$C$6,"B",IF(AG29&gt;='Grade Settings'!$C$7,"C",IF(AG29&gt;='Grade Settings'!$C$8,"D",IF(AG29&gt;='Grade Settings'!$C$9,"F")))))</f>
        <v>F</v>
      </c>
      <c r="AI29" s="16">
        <f>Attendance!AQ29</f>
        <v>17</v>
      </c>
      <c r="AJ29" s="64"/>
      <c r="AK29" s="65"/>
      <c r="AL29" s="66"/>
      <c r="AM29" s="64"/>
      <c r="AN29" s="65"/>
    </row>
    <row r="30" spans="1:40" ht="12.75">
      <c r="A30" s="26">
        <v>1031</v>
      </c>
      <c r="B30" s="16">
        <v>10</v>
      </c>
      <c r="C30" s="16">
        <v>10</v>
      </c>
      <c r="D30" s="16">
        <v>5</v>
      </c>
      <c r="E30" s="16">
        <v>11</v>
      </c>
      <c r="F30" s="16">
        <v>23</v>
      </c>
      <c r="G30" s="16">
        <v>21</v>
      </c>
      <c r="H30" s="16">
        <v>15</v>
      </c>
      <c r="I30" s="16">
        <v>10</v>
      </c>
      <c r="J30" s="16">
        <v>10</v>
      </c>
      <c r="K30" s="16">
        <v>29</v>
      </c>
      <c r="L30" s="16">
        <v>124</v>
      </c>
      <c r="M30" s="16">
        <v>9</v>
      </c>
      <c r="N30" s="16">
        <v>8</v>
      </c>
      <c r="O30" s="16">
        <v>30</v>
      </c>
      <c r="P30" s="16">
        <v>26</v>
      </c>
      <c r="Q30" s="16">
        <v>10</v>
      </c>
      <c r="R30" s="16">
        <v>140</v>
      </c>
      <c r="S30" s="16">
        <v>60</v>
      </c>
      <c r="T30" s="16">
        <v>20</v>
      </c>
      <c r="U30" s="16">
        <v>30</v>
      </c>
      <c r="V30" s="16">
        <v>18</v>
      </c>
      <c r="W30" s="16">
        <v>9</v>
      </c>
      <c r="X30" s="16">
        <v>10</v>
      </c>
      <c r="Y30" s="16">
        <v>82</v>
      </c>
      <c r="Z30" s="16">
        <v>98</v>
      </c>
      <c r="AA30" s="16">
        <v>30</v>
      </c>
      <c r="AB30" s="16">
        <v>5</v>
      </c>
      <c r="AC30" s="16"/>
      <c r="AD30" s="31">
        <f t="shared" si="0"/>
        <v>0</v>
      </c>
      <c r="AE30" s="16"/>
      <c r="AF30" s="16">
        <f t="shared" si="1"/>
        <v>853</v>
      </c>
      <c r="AG30" s="17">
        <f t="shared" si="2"/>
        <v>0.9477777777777778</v>
      </c>
      <c r="AH30" s="18" t="str">
        <f>IF(AG30&gt;='Grade Settings'!$C$5,"A",IF(AG30&gt;='Grade Settings'!$C$6,"B",IF(AG30&gt;='Grade Settings'!$C$7,"C",IF(AG30&gt;='Grade Settings'!$C$8,"D",IF(AG30&gt;='Grade Settings'!$C$9,"F")))))</f>
        <v>A</v>
      </c>
      <c r="AI30" s="16">
        <f>Attendance!AQ30</f>
        <v>0</v>
      </c>
      <c r="AJ30" s="64">
        <v>15</v>
      </c>
      <c r="AK30" s="65">
        <v>2</v>
      </c>
      <c r="AL30" s="66"/>
      <c r="AM30" s="64">
        <v>15</v>
      </c>
      <c r="AN30" s="65">
        <v>2</v>
      </c>
    </row>
    <row r="31" spans="1:40" ht="12.75">
      <c r="A31" s="26">
        <v>1032</v>
      </c>
      <c r="B31" s="16">
        <v>10</v>
      </c>
      <c r="C31" s="16">
        <v>6</v>
      </c>
      <c r="D31" s="16">
        <v>5</v>
      </c>
      <c r="E31" s="16"/>
      <c r="F31" s="16"/>
      <c r="G31" s="16"/>
      <c r="H31" s="16"/>
      <c r="I31" s="16">
        <v>6</v>
      </c>
      <c r="J31" s="16">
        <v>10</v>
      </c>
      <c r="K31" s="16">
        <v>28</v>
      </c>
      <c r="L31" s="16">
        <v>62</v>
      </c>
      <c r="M31" s="16">
        <v>11</v>
      </c>
      <c r="N31" s="16">
        <v>8</v>
      </c>
      <c r="O31" s="16"/>
      <c r="P31" s="16">
        <v>17</v>
      </c>
      <c r="Q31" s="16"/>
      <c r="R31" s="16">
        <v>56</v>
      </c>
      <c r="S31" s="16"/>
      <c r="T31" s="16"/>
      <c r="U31" s="16">
        <v>24</v>
      </c>
      <c r="V31" s="16"/>
      <c r="W31" s="16">
        <v>9</v>
      </c>
      <c r="X31" s="16">
        <v>10</v>
      </c>
      <c r="Y31" s="16">
        <v>74</v>
      </c>
      <c r="Z31" s="16">
        <v>66</v>
      </c>
      <c r="AA31" s="16"/>
      <c r="AB31" s="16">
        <v>5</v>
      </c>
      <c r="AC31" s="16"/>
      <c r="AD31" s="31">
        <f t="shared" si="0"/>
        <v>0</v>
      </c>
      <c r="AE31" s="16"/>
      <c r="AF31" s="16">
        <f t="shared" si="1"/>
        <v>407</v>
      </c>
      <c r="AG31" s="17">
        <f t="shared" si="2"/>
        <v>0.45222222222222225</v>
      </c>
      <c r="AH31" s="18" t="str">
        <f>IF(AG31&gt;='Grade Settings'!$C$5,"A",IF(AG31&gt;='Grade Settings'!$C$6,"B",IF(AG31&gt;='Grade Settings'!$C$7,"C",IF(AG31&gt;='Grade Settings'!$C$8,"D",IF(AG31&gt;='Grade Settings'!$C$9,"F")))))</f>
        <v>F</v>
      </c>
      <c r="AI31" s="16">
        <f>Attendance!AQ31</f>
        <v>3</v>
      </c>
      <c r="AJ31" s="64"/>
      <c r="AK31" s="65"/>
      <c r="AL31" s="66"/>
      <c r="AM31" s="64"/>
      <c r="AN31" s="65"/>
    </row>
    <row r="32" spans="1:40" ht="12.75">
      <c r="A32" s="26">
        <v>1033</v>
      </c>
      <c r="B32" s="16">
        <v>10</v>
      </c>
      <c r="C32" s="16">
        <v>9</v>
      </c>
      <c r="D32" s="16">
        <v>5</v>
      </c>
      <c r="E32" s="16">
        <v>11</v>
      </c>
      <c r="F32" s="16">
        <v>13</v>
      </c>
      <c r="G32" s="16"/>
      <c r="H32" s="16">
        <v>9</v>
      </c>
      <c r="I32" s="16">
        <v>5</v>
      </c>
      <c r="J32" s="16">
        <v>10</v>
      </c>
      <c r="K32" s="16">
        <v>25</v>
      </c>
      <c r="L32" s="16">
        <v>58</v>
      </c>
      <c r="M32" s="16">
        <v>9</v>
      </c>
      <c r="N32" s="16">
        <v>10</v>
      </c>
      <c r="O32" s="16">
        <v>28</v>
      </c>
      <c r="P32" s="16">
        <v>17</v>
      </c>
      <c r="Q32" s="16">
        <v>8</v>
      </c>
      <c r="R32" s="16">
        <v>79</v>
      </c>
      <c r="S32" s="16">
        <v>51</v>
      </c>
      <c r="T32" s="16">
        <v>20</v>
      </c>
      <c r="U32" s="16">
        <v>28</v>
      </c>
      <c r="V32" s="16"/>
      <c r="W32" s="16">
        <v>10</v>
      </c>
      <c r="X32" s="16">
        <v>10</v>
      </c>
      <c r="Y32" s="16">
        <v>72</v>
      </c>
      <c r="Z32" s="16">
        <v>69</v>
      </c>
      <c r="AA32" s="16"/>
      <c r="AB32" s="16">
        <v>5</v>
      </c>
      <c r="AC32" s="16"/>
      <c r="AD32" s="31">
        <f t="shared" si="0"/>
        <v>-10</v>
      </c>
      <c r="AE32" s="16"/>
      <c r="AF32" s="16">
        <f t="shared" si="1"/>
        <v>561</v>
      </c>
      <c r="AG32" s="17">
        <f t="shared" si="2"/>
        <v>0.6233333333333333</v>
      </c>
      <c r="AH32" s="18" t="str">
        <f>IF(AG32&gt;='Grade Settings'!$C$5,"A",IF(AG32&gt;='Grade Settings'!$C$6,"B",IF(AG32&gt;='Grade Settings'!$C$7,"C",IF(AG32&gt;='Grade Settings'!$C$8,"D",IF(AG32&gt;='Grade Settings'!$C$9,"F")))))</f>
        <v>D</v>
      </c>
      <c r="AI32" s="16">
        <f>Attendance!AQ32</f>
        <v>4</v>
      </c>
      <c r="AJ32" s="64">
        <v>14</v>
      </c>
      <c r="AK32" s="65">
        <v>2</v>
      </c>
      <c r="AL32" s="66"/>
      <c r="AM32" s="64"/>
      <c r="AN32" s="65"/>
    </row>
    <row r="33" spans="1:40" ht="12.75">
      <c r="A33" s="26">
        <v>1034</v>
      </c>
      <c r="B33" s="16">
        <v>10</v>
      </c>
      <c r="C33" s="16">
        <v>8</v>
      </c>
      <c r="D33" s="16">
        <v>5</v>
      </c>
      <c r="E33" s="16">
        <v>9</v>
      </c>
      <c r="F33" s="16">
        <v>23</v>
      </c>
      <c r="G33" s="16">
        <v>22</v>
      </c>
      <c r="H33" s="16">
        <v>14</v>
      </c>
      <c r="I33" s="16">
        <v>10</v>
      </c>
      <c r="J33" s="16">
        <v>10</v>
      </c>
      <c r="K33" s="16">
        <v>27</v>
      </c>
      <c r="L33" s="16">
        <v>98</v>
      </c>
      <c r="M33" s="16">
        <v>11</v>
      </c>
      <c r="N33" s="16">
        <v>10</v>
      </c>
      <c r="O33" s="16"/>
      <c r="P33" s="16">
        <v>24</v>
      </c>
      <c r="Q33" s="16">
        <v>8</v>
      </c>
      <c r="R33" s="16">
        <v>66</v>
      </c>
      <c r="S33" s="16">
        <v>46</v>
      </c>
      <c r="T33" s="16">
        <v>20</v>
      </c>
      <c r="U33" s="16">
        <v>35</v>
      </c>
      <c r="V33" s="16"/>
      <c r="W33" s="16">
        <v>10</v>
      </c>
      <c r="X33" s="16">
        <v>10</v>
      </c>
      <c r="Y33" s="16">
        <v>85</v>
      </c>
      <c r="Z33" s="16">
        <v>82</v>
      </c>
      <c r="AA33" s="16">
        <v>30</v>
      </c>
      <c r="AB33" s="16">
        <v>5</v>
      </c>
      <c r="AC33" s="16"/>
      <c r="AD33" s="31">
        <f t="shared" si="0"/>
        <v>0</v>
      </c>
      <c r="AE33" s="16"/>
      <c r="AF33" s="16">
        <f t="shared" si="1"/>
        <v>678</v>
      </c>
      <c r="AG33" s="17">
        <f t="shared" si="2"/>
        <v>0.7533333333333333</v>
      </c>
      <c r="AH33" s="18" t="str">
        <f>IF(AG33&gt;='Grade Settings'!$C$5,"A",IF(AG33&gt;='Grade Settings'!$C$6,"B",IF(AG33&gt;='Grade Settings'!$C$7,"C",IF(AG33&gt;='Grade Settings'!$C$8,"D",IF(AG33&gt;='Grade Settings'!$C$9,"F")))))</f>
        <v>C</v>
      </c>
      <c r="AI33" s="16">
        <f>Attendance!AQ33</f>
        <v>1</v>
      </c>
      <c r="AJ33" s="64"/>
      <c r="AK33" s="65"/>
      <c r="AL33" s="66"/>
      <c r="AM33" s="64">
        <v>15</v>
      </c>
      <c r="AN33" s="65">
        <v>2</v>
      </c>
    </row>
    <row r="34" spans="1:42" ht="12.75">
      <c r="A34" s="26">
        <v>1035</v>
      </c>
      <c r="B34" s="16">
        <v>10</v>
      </c>
      <c r="C34" s="16">
        <v>9</v>
      </c>
      <c r="D34" s="16">
        <v>5</v>
      </c>
      <c r="E34" s="16">
        <v>11</v>
      </c>
      <c r="F34" s="16">
        <v>19</v>
      </c>
      <c r="G34" s="16">
        <v>15</v>
      </c>
      <c r="H34" s="16">
        <v>11</v>
      </c>
      <c r="I34" s="16">
        <v>10</v>
      </c>
      <c r="J34" s="16">
        <v>10</v>
      </c>
      <c r="K34" s="16">
        <v>30</v>
      </c>
      <c r="L34" s="16">
        <v>91</v>
      </c>
      <c r="M34" s="16">
        <v>9</v>
      </c>
      <c r="N34" s="16">
        <v>10</v>
      </c>
      <c r="O34" s="16">
        <v>30</v>
      </c>
      <c r="P34" s="16">
        <v>20</v>
      </c>
      <c r="Q34" s="16">
        <v>9</v>
      </c>
      <c r="R34" s="16">
        <v>88</v>
      </c>
      <c r="S34" s="16">
        <v>53</v>
      </c>
      <c r="T34" s="16">
        <v>20</v>
      </c>
      <c r="U34" s="16">
        <v>34</v>
      </c>
      <c r="V34" s="16">
        <v>18</v>
      </c>
      <c r="W34" s="16">
        <v>9</v>
      </c>
      <c r="X34" s="16">
        <v>10</v>
      </c>
      <c r="Y34" s="16">
        <v>84</v>
      </c>
      <c r="Z34" s="16">
        <v>87</v>
      </c>
      <c r="AA34" s="16">
        <v>30</v>
      </c>
      <c r="AB34" s="16">
        <v>5</v>
      </c>
      <c r="AC34" s="16"/>
      <c r="AD34" s="31">
        <f t="shared" si="0"/>
        <v>0</v>
      </c>
      <c r="AE34" s="16"/>
      <c r="AF34" s="16">
        <f t="shared" si="1"/>
        <v>737</v>
      </c>
      <c r="AG34" s="17">
        <f t="shared" si="2"/>
        <v>0.8188888888888889</v>
      </c>
      <c r="AH34" s="18" t="str">
        <f>IF(AG34&gt;='Grade Settings'!$C$5,"A",IF(AG34&gt;='Grade Settings'!$C$6,"B",IF(AG34&gt;='Grade Settings'!$C$7,"C",IF(AG34&gt;='Grade Settings'!$C$8,"D",IF(AG34&gt;='Grade Settings'!$C$9,"F")))))</f>
        <v>B</v>
      </c>
      <c r="AI34" s="16">
        <f>Attendance!AQ34</f>
        <v>2</v>
      </c>
      <c r="AJ34" s="64">
        <v>15</v>
      </c>
      <c r="AK34" s="65">
        <v>2</v>
      </c>
      <c r="AL34" s="66"/>
      <c r="AM34" s="64">
        <v>15</v>
      </c>
      <c r="AN34" s="65">
        <v>2</v>
      </c>
      <c r="AO34" s="3"/>
      <c r="AP34" s="3"/>
    </row>
    <row r="35" spans="1:40" ht="13.5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32"/>
      <c r="AE35" s="21"/>
      <c r="AF35" s="20"/>
      <c r="AG35" s="20"/>
      <c r="AH35" s="20"/>
      <c r="AI35" s="3"/>
      <c r="AJ35">
        <f>SUM(AJ4:AJ34)</f>
        <v>320</v>
      </c>
      <c r="AK35">
        <f>SUM(AK4:AK34)</f>
        <v>43</v>
      </c>
      <c r="AL35">
        <f>SUM(AL4:AL34)</f>
        <v>1</v>
      </c>
      <c r="AM35">
        <f>SUM(AM4:AM34)</f>
        <v>278</v>
      </c>
      <c r="AN35">
        <f>SUM(AN4:AN34)</f>
        <v>36</v>
      </c>
    </row>
    <row r="36" spans="1:35" ht="13.5" thickBot="1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31"/>
      <c r="AE36" s="16"/>
      <c r="AF36" s="3"/>
      <c r="AG36" s="3"/>
      <c r="AH36" s="3"/>
      <c r="AI36" s="3"/>
    </row>
    <row r="37" spans="1:35" ht="12.75">
      <c r="A37" s="3" t="s">
        <v>15</v>
      </c>
      <c r="B37" s="57">
        <f aca="true" t="shared" si="3" ref="B37:H37">AVERAGE(B4:B34)</f>
        <v>10</v>
      </c>
      <c r="C37" s="57">
        <f t="shared" si="3"/>
        <v>8.225806451612904</v>
      </c>
      <c r="D37" s="57">
        <f t="shared" si="3"/>
        <v>5</v>
      </c>
      <c r="E37" s="57">
        <f t="shared" si="3"/>
        <v>10.071428571428571</v>
      </c>
      <c r="F37" s="57">
        <f t="shared" si="3"/>
        <v>18.82758620689655</v>
      </c>
      <c r="G37" s="57">
        <f t="shared" si="3"/>
        <v>17.74074074074074</v>
      </c>
      <c r="H37" s="57">
        <f t="shared" si="3"/>
        <v>13.551724137931034</v>
      </c>
      <c r="I37" s="57">
        <f aca="true" t="shared" si="4" ref="I37:N37">AVERAGE(I4:I34)</f>
        <v>9.379310344827585</v>
      </c>
      <c r="J37" s="57">
        <f t="shared" si="4"/>
        <v>10</v>
      </c>
      <c r="K37" s="57">
        <f t="shared" si="4"/>
        <v>29</v>
      </c>
      <c r="L37" s="57">
        <f t="shared" si="4"/>
        <v>85.87096774193549</v>
      </c>
      <c r="M37" s="57">
        <f t="shared" si="4"/>
        <v>9.551724137931034</v>
      </c>
      <c r="N37" s="57">
        <f t="shared" si="4"/>
        <v>9.793103448275861</v>
      </c>
      <c r="O37" s="57">
        <f aca="true" t="shared" si="5" ref="O37:V37">AVERAGE(O4:O34)</f>
        <v>27.458333333333332</v>
      </c>
      <c r="P37" s="57">
        <f t="shared" si="5"/>
        <v>20.482758620689655</v>
      </c>
      <c r="Q37" s="57">
        <f t="shared" si="5"/>
        <v>9.307692307692308</v>
      </c>
      <c r="R37" s="57">
        <f t="shared" si="5"/>
        <v>82.92857142857143</v>
      </c>
      <c r="S37" s="57">
        <f t="shared" si="5"/>
        <v>49.51851851851852</v>
      </c>
      <c r="T37" s="57">
        <f t="shared" si="5"/>
        <v>19.208333333333332</v>
      </c>
      <c r="U37" s="57">
        <f t="shared" si="5"/>
        <v>30.615384615384617</v>
      </c>
      <c r="V37" s="57">
        <f t="shared" si="5"/>
        <v>18</v>
      </c>
      <c r="W37" s="57">
        <f aca="true" t="shared" si="6" ref="W37:AB37">AVERAGE(W4:W34)</f>
        <v>10</v>
      </c>
      <c r="X37" s="57">
        <f t="shared" si="6"/>
        <v>9.925925925925926</v>
      </c>
      <c r="Y37" s="57">
        <f t="shared" si="6"/>
        <v>81.81481481481481</v>
      </c>
      <c r="Z37" s="57">
        <f t="shared" si="6"/>
        <v>86.67857142857143</v>
      </c>
      <c r="AA37" s="57">
        <f t="shared" si="6"/>
        <v>29.42105263157895</v>
      </c>
      <c r="AB37" s="57">
        <f t="shared" si="6"/>
        <v>5</v>
      </c>
      <c r="AC37" s="22"/>
      <c r="AD37" s="33"/>
      <c r="AE37" s="22"/>
      <c r="AF37" s="57">
        <f>AVERAGE(AF4:AF34)</f>
        <v>657.8620689655172</v>
      </c>
      <c r="AG37" s="23">
        <f>AVERAGE(AG4:AG34)</f>
        <v>0.7309578544061303</v>
      </c>
      <c r="AH37" s="24" t="str">
        <f>IF(AG37&gt;='Grade Settings'!$C$5,"A",IF(AG37&gt;='Grade Settings'!$C$6,"B",IF(AG37&gt;='Grade Settings'!$C$7,"C",IF(AG37&gt;='Grade Settings'!$C$8,"D",IF(AG37&gt;='Grade Settings'!$C$9,"F")))))</f>
        <v>C</v>
      </c>
      <c r="AI37" s="3"/>
    </row>
    <row r="38" spans="1:35" ht="12.75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33"/>
      <c r="AE38" s="22"/>
      <c r="AF38" s="22"/>
      <c r="AG38" s="17"/>
      <c r="AH38" s="18"/>
      <c r="AI38" s="3"/>
    </row>
    <row r="39" spans="1:35" ht="12.75">
      <c r="A39" s="3" t="s">
        <v>13</v>
      </c>
      <c r="B39" s="16">
        <f aca="true" t="shared" si="7" ref="B39:H39">MAX(B4:B34)</f>
        <v>10</v>
      </c>
      <c r="C39" s="16">
        <f t="shared" si="7"/>
        <v>10</v>
      </c>
      <c r="D39" s="16">
        <f t="shared" si="7"/>
        <v>5</v>
      </c>
      <c r="E39" s="16">
        <f t="shared" si="7"/>
        <v>11</v>
      </c>
      <c r="F39" s="16">
        <f t="shared" si="7"/>
        <v>26</v>
      </c>
      <c r="G39" s="16">
        <f t="shared" si="7"/>
        <v>22</v>
      </c>
      <c r="H39" s="16">
        <f t="shared" si="7"/>
        <v>16</v>
      </c>
      <c r="I39" s="16">
        <f aca="true" t="shared" si="8" ref="I39:N39">MAX(I4:I34)</f>
        <v>10</v>
      </c>
      <c r="J39" s="16">
        <f t="shared" si="8"/>
        <v>10</v>
      </c>
      <c r="K39" s="16">
        <f t="shared" si="8"/>
        <v>30</v>
      </c>
      <c r="L39" s="16">
        <f t="shared" si="8"/>
        <v>131</v>
      </c>
      <c r="M39" s="16">
        <f t="shared" si="8"/>
        <v>11</v>
      </c>
      <c r="N39" s="16">
        <f t="shared" si="8"/>
        <v>10</v>
      </c>
      <c r="O39" s="16">
        <f aca="true" t="shared" si="9" ref="O39:V39">MAX(O4:O34)</f>
        <v>30</v>
      </c>
      <c r="P39" s="16">
        <f t="shared" si="9"/>
        <v>27</v>
      </c>
      <c r="Q39" s="16">
        <f t="shared" si="9"/>
        <v>10</v>
      </c>
      <c r="R39" s="16">
        <f t="shared" si="9"/>
        <v>140</v>
      </c>
      <c r="S39" s="16">
        <f t="shared" si="9"/>
        <v>60</v>
      </c>
      <c r="T39" s="16">
        <f t="shared" si="9"/>
        <v>20</v>
      </c>
      <c r="U39" s="16">
        <f t="shared" si="9"/>
        <v>35</v>
      </c>
      <c r="V39" s="16">
        <f t="shared" si="9"/>
        <v>18</v>
      </c>
      <c r="W39" s="16">
        <f aca="true" t="shared" si="10" ref="W39:AB39">MAX(W4:W34)</f>
        <v>11</v>
      </c>
      <c r="X39" s="16">
        <f t="shared" si="10"/>
        <v>10</v>
      </c>
      <c r="Y39" s="16">
        <f t="shared" si="10"/>
        <v>90</v>
      </c>
      <c r="Z39" s="16">
        <f t="shared" si="10"/>
        <v>116</v>
      </c>
      <c r="AA39" s="16">
        <f t="shared" si="10"/>
        <v>30</v>
      </c>
      <c r="AB39" s="16">
        <f t="shared" si="10"/>
        <v>5</v>
      </c>
      <c r="AC39" s="16"/>
      <c r="AD39" s="31"/>
      <c r="AE39" s="16"/>
      <c r="AF39" s="61">
        <f>MAX(AF4:AF34)</f>
        <v>853</v>
      </c>
      <c r="AG39" s="28">
        <f>MAX(AG4:AG34)</f>
        <v>0.9477777777777778</v>
      </c>
      <c r="AH39" s="18" t="str">
        <f>IF(AG39&gt;='Grade Settings'!$C$5,"A",IF(AG39&gt;='Grade Settings'!$C$6,"B",IF(AG39&gt;='Grade Settings'!$C$7,"C",IF(AG39&gt;='Grade Settings'!$C$8,"D",IF(AG39&gt;='Grade Settings'!$C$9,"F")))))</f>
        <v>A</v>
      </c>
      <c r="AI39" s="3"/>
    </row>
    <row r="40" spans="1:35" ht="12.7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31"/>
      <c r="AE40" s="16"/>
      <c r="AF40" s="16"/>
      <c r="AG40" s="25"/>
      <c r="AH40" s="18"/>
      <c r="AI40" s="3"/>
    </row>
    <row r="41" spans="1:35" ht="13.5" thickBot="1">
      <c r="A41" s="3" t="s">
        <v>14</v>
      </c>
      <c r="B41" s="16">
        <f aca="true" t="shared" si="11" ref="B41:H41">MIN(B4:B34)</f>
        <v>10</v>
      </c>
      <c r="C41" s="16">
        <f t="shared" si="11"/>
        <v>5</v>
      </c>
      <c r="D41" s="16">
        <f t="shared" si="11"/>
        <v>5</v>
      </c>
      <c r="E41" s="16">
        <f t="shared" si="11"/>
        <v>9</v>
      </c>
      <c r="F41" s="16">
        <f t="shared" si="11"/>
        <v>5</v>
      </c>
      <c r="G41" s="16">
        <f t="shared" si="11"/>
        <v>6</v>
      </c>
      <c r="H41" s="16">
        <f t="shared" si="11"/>
        <v>9</v>
      </c>
      <c r="I41" s="16">
        <f aca="true" t="shared" si="12" ref="I41:N41">MIN(I4:I34)</f>
        <v>5</v>
      </c>
      <c r="J41" s="16">
        <f t="shared" si="12"/>
        <v>10</v>
      </c>
      <c r="K41" s="16">
        <f t="shared" si="12"/>
        <v>25</v>
      </c>
      <c r="L41" s="16">
        <f t="shared" si="12"/>
        <v>49</v>
      </c>
      <c r="M41" s="16">
        <f t="shared" si="12"/>
        <v>6</v>
      </c>
      <c r="N41" s="16">
        <f t="shared" si="12"/>
        <v>8</v>
      </c>
      <c r="O41" s="16">
        <f aca="true" t="shared" si="13" ref="O41:V41">MIN(O4:O34)</f>
        <v>8</v>
      </c>
      <c r="P41" s="16">
        <f t="shared" si="13"/>
        <v>2</v>
      </c>
      <c r="Q41" s="16">
        <f t="shared" si="13"/>
        <v>8</v>
      </c>
      <c r="R41" s="16">
        <f t="shared" si="13"/>
        <v>45</v>
      </c>
      <c r="S41" s="16">
        <f t="shared" si="13"/>
        <v>34</v>
      </c>
      <c r="T41" s="16">
        <f t="shared" si="13"/>
        <v>2</v>
      </c>
      <c r="U41" s="16">
        <f t="shared" si="13"/>
        <v>15</v>
      </c>
      <c r="V41" s="16">
        <f t="shared" si="13"/>
        <v>18</v>
      </c>
      <c r="W41" s="16">
        <f aca="true" t="shared" si="14" ref="W41:AB41">MIN(W4:W34)</f>
        <v>9</v>
      </c>
      <c r="X41" s="16">
        <f t="shared" si="14"/>
        <v>9</v>
      </c>
      <c r="Y41" s="16">
        <f t="shared" si="14"/>
        <v>58</v>
      </c>
      <c r="Z41" s="16">
        <f t="shared" si="14"/>
        <v>56</v>
      </c>
      <c r="AA41" s="16">
        <f t="shared" si="14"/>
        <v>19</v>
      </c>
      <c r="AB41" s="16">
        <f t="shared" si="14"/>
        <v>5</v>
      </c>
      <c r="AC41" s="16"/>
      <c r="AD41" s="31"/>
      <c r="AE41" s="16"/>
      <c r="AF41" s="61">
        <f>MIN(AF4:AF34)</f>
        <v>1</v>
      </c>
      <c r="AG41" s="59">
        <f>MIN(AG4:AG34)</f>
        <v>0.0011111111111111111</v>
      </c>
      <c r="AH41" s="19" t="str">
        <f>IF(AG41&gt;='Grade Settings'!$C$5,"A",IF(AG41&gt;='Grade Settings'!$C$6,"B",IF(AG41&gt;='Grade Settings'!$C$7,"C",IF(AG41&gt;='Grade Settings'!$C$8,"D",IF(AG41&gt;='Grade Settings'!$C$9,"F")))))</f>
        <v>F</v>
      </c>
      <c r="AI41" s="3"/>
    </row>
    <row r="42" spans="1:35" ht="12.7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31"/>
      <c r="AE42" s="16"/>
      <c r="AF42" s="3"/>
      <c r="AG42" s="3"/>
      <c r="AH42" s="3"/>
      <c r="AI42" s="3"/>
    </row>
    <row r="43" spans="1:35" ht="12.75">
      <c r="A43" s="3" t="s">
        <v>23</v>
      </c>
      <c r="B43" s="16">
        <f aca="true" t="shared" si="15" ref="B43:H43">COUNT(B4:B34)</f>
        <v>31</v>
      </c>
      <c r="C43" s="16">
        <f t="shared" si="15"/>
        <v>31</v>
      </c>
      <c r="D43" s="16">
        <f t="shared" si="15"/>
        <v>30</v>
      </c>
      <c r="E43" s="16">
        <f t="shared" si="15"/>
        <v>28</v>
      </c>
      <c r="F43" s="16">
        <f t="shared" si="15"/>
        <v>29</v>
      </c>
      <c r="G43" s="16">
        <f t="shared" si="15"/>
        <v>27</v>
      </c>
      <c r="H43" s="16">
        <f t="shared" si="15"/>
        <v>29</v>
      </c>
      <c r="I43" s="16">
        <f aca="true" t="shared" si="16" ref="I43:N43">COUNT(I4:I34)</f>
        <v>29</v>
      </c>
      <c r="J43" s="16">
        <f t="shared" si="16"/>
        <v>31</v>
      </c>
      <c r="K43" s="16">
        <f t="shared" si="16"/>
        <v>30</v>
      </c>
      <c r="L43" s="16">
        <f t="shared" si="16"/>
        <v>31</v>
      </c>
      <c r="M43" s="16">
        <f t="shared" si="16"/>
        <v>29</v>
      </c>
      <c r="N43" s="16">
        <f t="shared" si="16"/>
        <v>29</v>
      </c>
      <c r="O43" s="16">
        <f aca="true" t="shared" si="17" ref="O43:V43">COUNT(O4:O34)</f>
        <v>24</v>
      </c>
      <c r="P43" s="16">
        <f t="shared" si="17"/>
        <v>29</v>
      </c>
      <c r="Q43" s="16">
        <f t="shared" si="17"/>
        <v>26</v>
      </c>
      <c r="R43" s="16">
        <f t="shared" si="17"/>
        <v>28</v>
      </c>
      <c r="S43" s="16">
        <f t="shared" si="17"/>
        <v>27</v>
      </c>
      <c r="T43" s="16">
        <f t="shared" si="17"/>
        <v>24</v>
      </c>
      <c r="U43" s="16">
        <f t="shared" si="17"/>
        <v>26</v>
      </c>
      <c r="V43" s="16">
        <f t="shared" si="17"/>
        <v>20</v>
      </c>
      <c r="W43" s="16">
        <f aca="true" t="shared" si="18" ref="W43:AB43">COUNT(W4:W34)</f>
        <v>26</v>
      </c>
      <c r="X43" s="16">
        <f t="shared" si="18"/>
        <v>27</v>
      </c>
      <c r="Y43" s="16">
        <f t="shared" si="18"/>
        <v>27</v>
      </c>
      <c r="Z43" s="16">
        <f t="shared" si="18"/>
        <v>28</v>
      </c>
      <c r="AA43" s="16">
        <f t="shared" si="18"/>
        <v>19</v>
      </c>
      <c r="AB43" s="16">
        <f t="shared" si="18"/>
        <v>29</v>
      </c>
      <c r="AC43" s="16"/>
      <c r="AD43" s="31">
        <f>COUNT(AD4:AD34)</f>
        <v>29</v>
      </c>
      <c r="AE43" s="16"/>
      <c r="AF43" s="16">
        <f>COUNT(AF4:AF34)</f>
        <v>29</v>
      </c>
      <c r="AG43" s="16">
        <f>COUNT(AG4:AG34)</f>
        <v>29</v>
      </c>
      <c r="AH43" s="16">
        <f>COUNT(AH4:AH34)</f>
        <v>0</v>
      </c>
      <c r="AI43" s="3"/>
    </row>
    <row r="44" spans="1:35" ht="12.7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3"/>
      <c r="AG44" s="3"/>
      <c r="AH44" s="3"/>
      <c r="AI44" s="3"/>
    </row>
    <row r="45" spans="1:35" ht="12.7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3"/>
      <c r="AG45" s="3"/>
      <c r="AH45" s="3"/>
      <c r="AI45" s="3"/>
    </row>
    <row r="46" spans="1:34" ht="12.7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3"/>
      <c r="AG46" s="3"/>
      <c r="AH46" s="3"/>
    </row>
    <row r="47" spans="1:34" ht="12.7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3"/>
      <c r="AG47" s="3"/>
      <c r="AH47" s="3"/>
    </row>
    <row r="48" spans="1:34" ht="12.7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3"/>
      <c r="AG48" s="3"/>
      <c r="AH48" s="3"/>
    </row>
    <row r="49" spans="1:34" ht="12.7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3"/>
      <c r="AG49" s="3"/>
      <c r="AH49" s="3"/>
    </row>
    <row r="50" spans="1:34" ht="12.7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3"/>
      <c r="AG50" s="3"/>
      <c r="AH50" s="3"/>
    </row>
    <row r="51" spans="1:34" ht="12.7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3"/>
      <c r="AG51" s="3"/>
      <c r="AH51" s="3"/>
    </row>
    <row r="52" spans="1:34" ht="12.7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3"/>
      <c r="AG52" s="3"/>
      <c r="AH52" s="3"/>
    </row>
    <row r="53" spans="1:34" ht="12.7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3"/>
      <c r="AG53" s="3"/>
      <c r="AH53" s="3"/>
    </row>
    <row r="54" spans="1:34" ht="12.7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3"/>
      <c r="AG54" s="3"/>
      <c r="AH54" s="3"/>
    </row>
    <row r="55" spans="1:34" ht="12.7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3"/>
      <c r="AG55" s="3"/>
      <c r="AH55" s="3"/>
    </row>
    <row r="56" spans="1:34" ht="12.7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3"/>
      <c r="AG56" s="3"/>
      <c r="AH56" s="3"/>
    </row>
    <row r="57" spans="1:34" ht="12.7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3"/>
      <c r="AG57" s="3"/>
      <c r="AH57" s="3"/>
    </row>
    <row r="58" spans="1:34" ht="12.7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3"/>
      <c r="AG58" s="3"/>
      <c r="AH58" s="3"/>
    </row>
    <row r="59" spans="1:34" ht="12.7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3"/>
      <c r="AG59" s="3"/>
      <c r="AH59" s="3"/>
    </row>
    <row r="60" spans="1:34" ht="12.7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3"/>
      <c r="AG60" s="3"/>
      <c r="AH60" s="3"/>
    </row>
    <row r="61" spans="1:34" ht="12.7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3"/>
      <c r="AG61" s="3"/>
      <c r="AH61" s="3"/>
    </row>
    <row r="62" spans="1:34" ht="12.7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3"/>
      <c r="AG62" s="3"/>
      <c r="AH62" s="3"/>
    </row>
    <row r="63" spans="1:34" ht="12.7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3"/>
      <c r="AG63" s="3"/>
      <c r="AH63" s="3"/>
    </row>
    <row r="64" spans="1:34" ht="12.7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3"/>
      <c r="AG64" s="3"/>
      <c r="AH64" s="3"/>
    </row>
    <row r="65" spans="1:34" ht="12.75">
      <c r="A65" s="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3"/>
      <c r="AG65" s="3"/>
      <c r="AH65" s="3"/>
    </row>
    <row r="66" spans="1:34" ht="12.75">
      <c r="A66" s="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3"/>
      <c r="AG66" s="3"/>
      <c r="AH66" s="3"/>
    </row>
    <row r="67" spans="1:34" ht="12.75">
      <c r="A67" s="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3"/>
      <c r="AG67" s="3"/>
      <c r="AH67" s="3"/>
    </row>
    <row r="68" spans="1:34" ht="12.75">
      <c r="A68" s="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3"/>
      <c r="AG68" s="3"/>
      <c r="AH68" s="3"/>
    </row>
    <row r="69" spans="1:34" ht="12.75">
      <c r="A69" s="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3"/>
      <c r="AG69" s="3"/>
      <c r="AH69" s="3"/>
    </row>
    <row r="70" spans="1:34" ht="12.75">
      <c r="A70" s="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</row>
    <row r="71" spans="1:34" ht="12.75">
      <c r="A71" s="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3"/>
      <c r="AG71" s="3"/>
      <c r="AH71" s="3"/>
    </row>
    <row r="72" spans="1:34" ht="12.75">
      <c r="A72" s="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</row>
    <row r="73" spans="2:3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</sheetData>
  <sheetProtection/>
  <mergeCells count="5">
    <mergeCell ref="AG2:AH2"/>
    <mergeCell ref="AJ1:AK1"/>
    <mergeCell ref="AM1:AN1"/>
    <mergeCell ref="AJ2:AK2"/>
    <mergeCell ref="AM2:AN2"/>
  </mergeCells>
  <printOptions gridLines="1" horizontalCentered="1" verticalCentered="1"/>
  <pageMargins left="0.5" right="0.5" top="0.5" bottom="0.5" header="0.5" footer="0.5"/>
  <pageSetup fitToHeight="1" fitToWidth="1" horizontalDpi="360" verticalDpi="36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4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0.8515625" style="0" bestFit="1" customWidth="1"/>
    <col min="2" max="4" width="4.28125" style="0" bestFit="1" customWidth="1"/>
    <col min="5" max="7" width="3.28125" style="0" bestFit="1" customWidth="1"/>
    <col min="8" max="16" width="4.28125" style="0" bestFit="1" customWidth="1"/>
    <col min="17" max="20" width="3.421875" style="0" bestFit="1" customWidth="1"/>
    <col min="21" max="28" width="4.421875" style="0" bestFit="1" customWidth="1"/>
    <col min="29" max="32" width="3.28125" style="0" bestFit="1" customWidth="1"/>
    <col min="33" max="38" width="4.28125" style="0" bestFit="1" customWidth="1"/>
    <col min="39" max="41" width="3.28125" style="0" bestFit="1" customWidth="1"/>
    <col min="42" max="42" width="4.8515625" style="0" customWidth="1"/>
  </cols>
  <sheetData>
    <row r="1" spans="1:43" ht="13.5" thickBot="1">
      <c r="A1" s="2" t="s">
        <v>1</v>
      </c>
      <c r="B1" s="40"/>
      <c r="C1" s="40"/>
      <c r="AQ1" s="4">
        <f>SUM(B2:AP2)</f>
        <v>32</v>
      </c>
    </row>
    <row r="2" spans="1:46" ht="13.5" thickBot="1">
      <c r="A2" s="3" t="s">
        <v>30</v>
      </c>
      <c r="B2" s="16">
        <v>1</v>
      </c>
      <c r="C2" s="16">
        <v>1</v>
      </c>
      <c r="D2" s="16">
        <v>1</v>
      </c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 t="s">
        <v>86</v>
      </c>
      <c r="R2" s="16">
        <v>1</v>
      </c>
      <c r="S2" s="16">
        <v>1</v>
      </c>
      <c r="T2" s="16">
        <v>1</v>
      </c>
      <c r="U2" s="16">
        <v>1</v>
      </c>
      <c r="V2" s="16">
        <v>1</v>
      </c>
      <c r="W2" s="16">
        <v>1</v>
      </c>
      <c r="X2" s="16">
        <v>1</v>
      </c>
      <c r="Y2" s="16">
        <v>1</v>
      </c>
      <c r="Z2" s="16">
        <v>1</v>
      </c>
      <c r="AA2" s="16" t="s">
        <v>100</v>
      </c>
      <c r="AB2" s="16" t="s">
        <v>86</v>
      </c>
      <c r="AC2" s="16">
        <v>1</v>
      </c>
      <c r="AD2" s="16">
        <v>1</v>
      </c>
      <c r="AE2" s="16">
        <v>1</v>
      </c>
      <c r="AF2" s="16">
        <v>1</v>
      </c>
      <c r="AG2" s="16">
        <v>1</v>
      </c>
      <c r="AH2" s="16">
        <v>1</v>
      </c>
      <c r="AI2" s="16">
        <v>1</v>
      </c>
      <c r="AJ2" s="16">
        <v>0</v>
      </c>
      <c r="AK2" s="16" t="s">
        <v>115</v>
      </c>
      <c r="AL2" s="16" t="s">
        <v>115</v>
      </c>
      <c r="AM2" s="16">
        <v>1</v>
      </c>
      <c r="AN2" s="16" t="s">
        <v>86</v>
      </c>
      <c r="AO2" s="16">
        <v>0</v>
      </c>
      <c r="AP2" s="16"/>
      <c r="AQ2" s="16"/>
      <c r="AR2" s="3"/>
      <c r="AS2" s="3"/>
      <c r="AT2" s="3"/>
    </row>
    <row r="3" spans="1:46" ht="13.5" thickBot="1">
      <c r="A3" s="40" t="s">
        <v>0</v>
      </c>
      <c r="B3" s="46" t="s">
        <v>33</v>
      </c>
      <c r="C3" s="46" t="s">
        <v>34</v>
      </c>
      <c r="D3" s="43" t="s">
        <v>35</v>
      </c>
      <c r="E3" s="43" t="s">
        <v>36</v>
      </c>
      <c r="F3" s="43" t="s">
        <v>37</v>
      </c>
      <c r="G3" s="43" t="s">
        <v>39</v>
      </c>
      <c r="H3" s="43" t="s">
        <v>38</v>
      </c>
      <c r="I3" s="43" t="s">
        <v>40</v>
      </c>
      <c r="J3" s="43" t="s">
        <v>41</v>
      </c>
      <c r="K3" s="43" t="s">
        <v>42</v>
      </c>
      <c r="L3" s="43" t="s">
        <v>43</v>
      </c>
      <c r="M3" s="43" t="s">
        <v>44</v>
      </c>
      <c r="N3" s="43" t="s">
        <v>45</v>
      </c>
      <c r="O3" s="43" t="s">
        <v>46</v>
      </c>
      <c r="P3" s="43" t="s">
        <v>47</v>
      </c>
      <c r="Q3" s="43" t="s">
        <v>48</v>
      </c>
      <c r="R3" s="43" t="s">
        <v>49</v>
      </c>
      <c r="S3" s="43" t="s">
        <v>50</v>
      </c>
      <c r="T3" s="43" t="s">
        <v>51</v>
      </c>
      <c r="U3" s="43" t="s">
        <v>52</v>
      </c>
      <c r="V3" s="43" t="s">
        <v>53</v>
      </c>
      <c r="W3" s="43" t="s">
        <v>54</v>
      </c>
      <c r="X3" s="43" t="s">
        <v>55</v>
      </c>
      <c r="Y3" s="43" t="s">
        <v>56</v>
      </c>
      <c r="Z3" s="43" t="s">
        <v>57</v>
      </c>
      <c r="AA3" s="43" t="s">
        <v>58</v>
      </c>
      <c r="AB3" s="43" t="s">
        <v>59</v>
      </c>
      <c r="AC3" s="43" t="s">
        <v>60</v>
      </c>
      <c r="AD3" s="43" t="s">
        <v>61</v>
      </c>
      <c r="AE3" s="43" t="s">
        <v>62</v>
      </c>
      <c r="AF3" s="43" t="s">
        <v>63</v>
      </c>
      <c r="AG3" s="43" t="s">
        <v>64</v>
      </c>
      <c r="AH3" s="43" t="s">
        <v>65</v>
      </c>
      <c r="AI3" s="43" t="s">
        <v>66</v>
      </c>
      <c r="AJ3" s="43" t="s">
        <v>67</v>
      </c>
      <c r="AK3" s="43" t="s">
        <v>68</v>
      </c>
      <c r="AL3" s="43" t="s">
        <v>69</v>
      </c>
      <c r="AM3" s="43" t="s">
        <v>70</v>
      </c>
      <c r="AN3" s="43" t="s">
        <v>71</v>
      </c>
      <c r="AO3" s="43" t="s">
        <v>72</v>
      </c>
      <c r="AP3" s="47"/>
      <c r="AQ3" s="43" t="s">
        <v>2</v>
      </c>
      <c r="AR3" s="77" t="s">
        <v>16</v>
      </c>
      <c r="AS3" s="78"/>
      <c r="AT3" s="3"/>
    </row>
    <row r="4" spans="1:46" ht="12.75">
      <c r="A4" s="26">
        <v>1001</v>
      </c>
      <c r="B4" s="26"/>
      <c r="C4" s="26"/>
      <c r="D4" s="16"/>
      <c r="E4" s="16"/>
      <c r="F4" s="16"/>
      <c r="G4" s="16" t="s">
        <v>27</v>
      </c>
      <c r="H4" s="16" t="s">
        <v>27</v>
      </c>
      <c r="I4" s="16"/>
      <c r="J4" s="16" t="s">
        <v>27</v>
      </c>
      <c r="K4" s="16"/>
      <c r="L4" s="16"/>
      <c r="M4" s="16" t="s">
        <v>27</v>
      </c>
      <c r="N4" s="16"/>
      <c r="O4" s="16" t="s">
        <v>27</v>
      </c>
      <c r="P4" s="16"/>
      <c r="Q4" s="16"/>
      <c r="R4" s="16"/>
      <c r="S4" s="16" t="s">
        <v>27</v>
      </c>
      <c r="T4" s="16"/>
      <c r="U4" s="16" t="s">
        <v>27</v>
      </c>
      <c r="V4" s="16"/>
      <c r="W4" s="16" t="s">
        <v>27</v>
      </c>
      <c r="X4" s="16"/>
      <c r="Y4" s="16"/>
      <c r="Z4" s="16" t="s">
        <v>27</v>
      </c>
      <c r="AA4" s="16"/>
      <c r="AB4" s="16"/>
      <c r="AC4" s="16" t="s">
        <v>27</v>
      </c>
      <c r="AD4" s="16"/>
      <c r="AE4" s="16"/>
      <c r="AF4" s="16"/>
      <c r="AG4" s="16" t="s">
        <v>27</v>
      </c>
      <c r="AH4" s="16" t="s">
        <v>27</v>
      </c>
      <c r="AI4" s="16" t="s">
        <v>27</v>
      </c>
      <c r="AJ4" s="16"/>
      <c r="AK4" s="16"/>
      <c r="AL4" s="16"/>
      <c r="AM4" s="16"/>
      <c r="AN4" s="16"/>
      <c r="AO4" s="16"/>
      <c r="AP4" s="16"/>
      <c r="AQ4" s="16">
        <f aca="true" t="shared" si="0" ref="AQ4:AQ34">SUM(B4:AP4)</f>
        <v>0</v>
      </c>
      <c r="AR4" s="27">
        <f aca="true" t="shared" si="1" ref="AR4:AR34">($AQ$1-AQ4)/$AQ$1</f>
        <v>1</v>
      </c>
      <c r="AS4" s="24" t="str">
        <f>IF(AR4&gt;='Grade Settings'!$C$5,"A",IF(AR4&gt;='Grade Settings'!$C$6,"B",IF(AR4&gt;='Grade Settings'!$C$7,"C",IF(AR4&gt;='Grade Settings'!$C$8,"D",IF(AR4&gt;='Grade Settings'!$C$9,"F")))))</f>
        <v>A</v>
      </c>
      <c r="AT4" s="3"/>
    </row>
    <row r="5" spans="1:46" ht="12.75">
      <c r="A5" s="26">
        <v>1002</v>
      </c>
      <c r="B5" s="26"/>
      <c r="C5" s="2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 t="s">
        <v>27</v>
      </c>
      <c r="P5" s="16" t="s">
        <v>27</v>
      </c>
      <c r="Q5" s="16" t="s">
        <v>85</v>
      </c>
      <c r="R5" s="16" t="s">
        <v>27</v>
      </c>
      <c r="S5" s="16" t="s">
        <v>27</v>
      </c>
      <c r="T5" s="16"/>
      <c r="U5" s="16"/>
      <c r="V5" s="16"/>
      <c r="W5" s="16"/>
      <c r="X5" s="16"/>
      <c r="Y5" s="16" t="s">
        <v>27</v>
      </c>
      <c r="Z5" s="16" t="s">
        <v>27</v>
      </c>
      <c r="AA5" s="16"/>
      <c r="AB5" s="16" t="s">
        <v>101</v>
      </c>
      <c r="AC5" s="16" t="s">
        <v>27</v>
      </c>
      <c r="AD5" s="16">
        <v>1</v>
      </c>
      <c r="AE5" s="16">
        <v>1</v>
      </c>
      <c r="AF5" s="16">
        <v>1</v>
      </c>
      <c r="AG5" s="16" t="s">
        <v>27</v>
      </c>
      <c r="AH5" s="16" t="s">
        <v>27</v>
      </c>
      <c r="AI5" s="16" t="s">
        <v>27</v>
      </c>
      <c r="AJ5" s="16" t="s">
        <v>27</v>
      </c>
      <c r="AK5" s="16" t="s">
        <v>27</v>
      </c>
      <c r="AL5" s="16" t="s">
        <v>27</v>
      </c>
      <c r="AM5" s="16" t="s">
        <v>27</v>
      </c>
      <c r="AN5" s="16" t="s">
        <v>27</v>
      </c>
      <c r="AO5" s="16" t="s">
        <v>27</v>
      </c>
      <c r="AP5" s="16" t="s">
        <v>27</v>
      </c>
      <c r="AQ5" s="16" t="s">
        <v>27</v>
      </c>
      <c r="AR5" s="28" t="s">
        <v>27</v>
      </c>
      <c r="AS5" s="18" t="s">
        <v>106</v>
      </c>
      <c r="AT5" s="3"/>
    </row>
    <row r="6" spans="1:46" ht="12.75">
      <c r="A6" s="26">
        <v>1003</v>
      </c>
      <c r="B6" s="26"/>
      <c r="C6" s="26"/>
      <c r="D6" s="16"/>
      <c r="E6" s="16" t="s">
        <v>75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>
        <v>1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>
        <f t="shared" si="0"/>
        <v>1</v>
      </c>
      <c r="AR6" s="28">
        <f t="shared" si="1"/>
        <v>0.96875</v>
      </c>
      <c r="AS6" s="18" t="str">
        <f>IF(AR6&gt;='Grade Settings'!$C$5,"A",IF(AR6&gt;='Grade Settings'!$C$6,"B",IF(AR6&gt;='Grade Settings'!$C$7,"C",IF(AR6&gt;='Grade Settings'!$C$8,"D",IF(AR6&gt;='Grade Settings'!$C$9,"F")))))</f>
        <v>A</v>
      </c>
      <c r="AT6" s="3"/>
    </row>
    <row r="7" spans="1:46" ht="12.75">
      <c r="A7" s="26">
        <v>1004</v>
      </c>
      <c r="B7" s="26"/>
      <c r="C7" s="2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>
        <v>1</v>
      </c>
      <c r="Y7" s="16"/>
      <c r="Z7" s="16"/>
      <c r="AA7" s="16"/>
      <c r="AB7" s="16"/>
      <c r="AC7" s="16">
        <v>1</v>
      </c>
      <c r="AD7" s="16"/>
      <c r="AE7" s="16"/>
      <c r="AF7" s="16"/>
      <c r="AG7" s="16"/>
      <c r="AH7" s="16"/>
      <c r="AI7" s="16"/>
      <c r="AJ7" s="16"/>
      <c r="AK7" s="16"/>
      <c r="AL7" s="16" t="s">
        <v>75</v>
      </c>
      <c r="AM7" s="16"/>
      <c r="AN7" s="16"/>
      <c r="AO7" s="16"/>
      <c r="AP7" s="16"/>
      <c r="AQ7" s="16">
        <f>SUM(B7:AP7)</f>
        <v>2</v>
      </c>
      <c r="AR7" s="28">
        <f t="shared" si="1"/>
        <v>0.9375</v>
      </c>
      <c r="AS7" s="18" t="str">
        <f>IF(AR7&gt;='Grade Settings'!$C$5,"A",IF(AR7&gt;='Grade Settings'!$C$6,"B",IF(AR7&gt;='Grade Settings'!$C$7,"C",IF(AR7&gt;='Grade Settings'!$C$8,"D",IF(AR7&gt;='Grade Settings'!$C$9,"F")))))</f>
        <v>A</v>
      </c>
      <c r="AT7" s="3"/>
    </row>
    <row r="8" spans="1:46" ht="12.75">
      <c r="A8" s="26">
        <v>1005</v>
      </c>
      <c r="B8" s="26"/>
      <c r="C8" s="26"/>
      <c r="D8" s="16"/>
      <c r="E8" s="16"/>
      <c r="F8" s="16" t="s">
        <v>27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1</v>
      </c>
      <c r="T8" s="16"/>
      <c r="U8" s="16"/>
      <c r="V8" s="16"/>
      <c r="W8" s="16"/>
      <c r="X8" s="16"/>
      <c r="Y8" s="16"/>
      <c r="Z8" s="16">
        <v>1</v>
      </c>
      <c r="AA8" s="16"/>
      <c r="AB8" s="16"/>
      <c r="AC8" s="16">
        <v>1</v>
      </c>
      <c r="AD8" s="16"/>
      <c r="AE8" s="16"/>
      <c r="AF8" s="16">
        <v>1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>
        <f t="shared" si="0"/>
        <v>4</v>
      </c>
      <c r="AR8" s="28">
        <f t="shared" si="1"/>
        <v>0.875</v>
      </c>
      <c r="AS8" s="18" t="str">
        <f>IF(AR8&gt;='Grade Settings'!$C$5,"A",IF(AR8&gt;='Grade Settings'!$C$6,"B",IF(AR8&gt;='Grade Settings'!$C$7,"C",IF(AR8&gt;='Grade Settings'!$C$8,"D",IF(AR8&gt;='Grade Settings'!$C$9,"F")))))</f>
        <v>B</v>
      </c>
      <c r="AT8" s="3"/>
    </row>
    <row r="9" spans="1:46" ht="12.75">
      <c r="A9" s="26">
        <v>1006</v>
      </c>
      <c r="B9" s="26"/>
      <c r="C9" s="26"/>
      <c r="D9" s="16"/>
      <c r="E9" s="16"/>
      <c r="F9" s="16"/>
      <c r="G9" s="16"/>
      <c r="H9" s="16"/>
      <c r="I9" s="16">
        <v>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v>1</v>
      </c>
      <c r="V9" s="16"/>
      <c r="W9" s="16"/>
      <c r="X9" s="16">
        <v>1</v>
      </c>
      <c r="Y9" s="16"/>
      <c r="Z9" s="16"/>
      <c r="AA9" s="16"/>
      <c r="AB9" s="16"/>
      <c r="AC9" s="16" t="s">
        <v>27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>
        <f t="shared" si="0"/>
        <v>3</v>
      </c>
      <c r="AR9" s="28">
        <f t="shared" si="1"/>
        <v>0.90625</v>
      </c>
      <c r="AS9" s="18" t="str">
        <f>IF(AR9&gt;='Grade Settings'!$C$5,"A",IF(AR9&gt;='Grade Settings'!$C$6,"B",IF(AR9&gt;='Grade Settings'!$C$7,"C",IF(AR9&gt;='Grade Settings'!$C$8,"D",IF(AR9&gt;='Grade Settings'!$C$9,"F")))))</f>
        <v>A</v>
      </c>
      <c r="AT9" s="3"/>
    </row>
    <row r="10" spans="1:46" ht="12.75">
      <c r="A10" s="26">
        <v>1007</v>
      </c>
      <c r="B10" s="26"/>
      <c r="C10" s="2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v>1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f t="shared" si="0"/>
        <v>2</v>
      </c>
      <c r="AR10" s="28">
        <f t="shared" si="1"/>
        <v>0.9375</v>
      </c>
      <c r="AS10" s="18" t="str">
        <f>IF(AR10&gt;='Grade Settings'!$C$5,"A",IF(AR10&gt;='Grade Settings'!$C$6,"B",IF(AR10&gt;='Grade Settings'!$C$7,"C",IF(AR10&gt;='Grade Settings'!$C$8,"D",IF(AR10&gt;='Grade Settings'!$C$9,"F")))))</f>
        <v>A</v>
      </c>
      <c r="AT10" s="3"/>
    </row>
    <row r="11" spans="1:46" ht="12.75">
      <c r="A11" s="26">
        <v>1008</v>
      </c>
      <c r="B11" s="26"/>
      <c r="C11" s="2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1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f t="shared" si="0"/>
        <v>1</v>
      </c>
      <c r="AR11" s="28">
        <f t="shared" si="1"/>
        <v>0.96875</v>
      </c>
      <c r="AS11" s="18" t="str">
        <f>IF(AR11&gt;='Grade Settings'!$C$5,"A",IF(AR11&gt;='Grade Settings'!$C$6,"B",IF(AR11&gt;='Grade Settings'!$C$7,"C",IF(AR11&gt;='Grade Settings'!$C$8,"D",IF(AR11&gt;='Grade Settings'!$C$9,"F")))))</f>
        <v>A</v>
      </c>
      <c r="AT11" s="3"/>
    </row>
    <row r="12" spans="1:46" ht="12.75">
      <c r="A12" s="26">
        <v>1009</v>
      </c>
      <c r="B12" s="26"/>
      <c r="C12" s="2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/>
      <c r="AB12" s="16" t="s">
        <v>101</v>
      </c>
      <c r="AC12" s="16">
        <v>1</v>
      </c>
      <c r="AD12" s="16">
        <v>1</v>
      </c>
      <c r="AE12" s="16">
        <v>1</v>
      </c>
      <c r="AF12" s="16">
        <v>1</v>
      </c>
      <c r="AG12" s="16" t="s">
        <v>27</v>
      </c>
      <c r="AH12" s="16" t="s">
        <v>27</v>
      </c>
      <c r="AI12" s="16" t="s">
        <v>27</v>
      </c>
      <c r="AJ12" s="16" t="s">
        <v>27</v>
      </c>
      <c r="AK12" s="16" t="s">
        <v>27</v>
      </c>
      <c r="AL12" s="16" t="s">
        <v>27</v>
      </c>
      <c r="AM12" s="16" t="s">
        <v>27</v>
      </c>
      <c r="AN12" s="16" t="s">
        <v>27</v>
      </c>
      <c r="AO12" s="16" t="s">
        <v>27</v>
      </c>
      <c r="AP12" s="16" t="s">
        <v>27</v>
      </c>
      <c r="AQ12" s="16" t="s">
        <v>27</v>
      </c>
      <c r="AR12" s="28" t="s">
        <v>27</v>
      </c>
      <c r="AS12" s="18" t="s">
        <v>106</v>
      </c>
      <c r="AT12" s="3"/>
    </row>
    <row r="13" spans="1:46" ht="12.75">
      <c r="A13" s="26">
        <v>1010</v>
      </c>
      <c r="B13" s="26" t="s">
        <v>27</v>
      </c>
      <c r="C13" s="26"/>
      <c r="D13" s="16">
        <v>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 t="s">
        <v>27</v>
      </c>
      <c r="T13" s="16"/>
      <c r="U13" s="16"/>
      <c r="V13" s="16"/>
      <c r="W13" s="16"/>
      <c r="X13" s="16"/>
      <c r="Y13" s="16"/>
      <c r="Z13" s="16" t="s">
        <v>75</v>
      </c>
      <c r="AA13" s="16"/>
      <c r="AB13" s="16"/>
      <c r="AC13" s="16"/>
      <c r="AD13" s="16" t="s">
        <v>27</v>
      </c>
      <c r="AE13" s="16" t="s">
        <v>27</v>
      </c>
      <c r="AF13" s="16" t="s">
        <v>27</v>
      </c>
      <c r="AG13" s="16" t="s">
        <v>27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 t="shared" si="0"/>
        <v>1</v>
      </c>
      <c r="AR13" s="28">
        <f t="shared" si="1"/>
        <v>0.96875</v>
      </c>
      <c r="AS13" s="18" t="str">
        <f>IF(AR13&gt;='Grade Settings'!$C$5,"A",IF(AR13&gt;='Grade Settings'!$C$6,"B",IF(AR13&gt;='Grade Settings'!$C$7,"C",IF(AR13&gt;='Grade Settings'!$C$8,"D",IF(AR13&gt;='Grade Settings'!$C$9,"F")))))</f>
        <v>A</v>
      </c>
      <c r="AT13" s="3"/>
    </row>
    <row r="14" spans="1:46" ht="12.75">
      <c r="A14" s="26">
        <v>1011</v>
      </c>
      <c r="B14" s="26"/>
      <c r="C14" s="26"/>
      <c r="D14" s="16"/>
      <c r="E14" s="16"/>
      <c r="F14" s="16"/>
      <c r="G14" s="16"/>
      <c r="H14" s="16" t="s">
        <v>75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1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f t="shared" si="0"/>
        <v>1</v>
      </c>
      <c r="AR14" s="28">
        <f t="shared" si="1"/>
        <v>0.96875</v>
      </c>
      <c r="AS14" s="18" t="str">
        <f>IF(AR14&gt;='Grade Settings'!$C$5,"A",IF(AR14&gt;='Grade Settings'!$C$6,"B",IF(AR14&gt;='Grade Settings'!$C$7,"C",IF(AR14&gt;='Grade Settings'!$C$8,"D",IF(AR14&gt;='Grade Settings'!$C$9,"F")))))</f>
        <v>A</v>
      </c>
      <c r="AT14" s="3"/>
    </row>
    <row r="15" spans="1:46" ht="12.75">
      <c r="A15" s="26">
        <v>1012</v>
      </c>
      <c r="B15" s="26"/>
      <c r="C15" s="2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1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f t="shared" si="0"/>
        <v>1</v>
      </c>
      <c r="AR15" s="28">
        <f t="shared" si="1"/>
        <v>0.96875</v>
      </c>
      <c r="AS15" s="18" t="str">
        <f>IF(AR15&gt;='Grade Settings'!$C$5,"A",IF(AR15&gt;='Grade Settings'!$C$6,"B",IF(AR15&gt;='Grade Settings'!$C$7,"C",IF(AR15&gt;='Grade Settings'!$C$8,"D",IF(AR15&gt;='Grade Settings'!$C$9,"F")))))</f>
        <v>A</v>
      </c>
      <c r="AT15" s="3"/>
    </row>
    <row r="16" spans="1:46" ht="12.75">
      <c r="A16" s="26">
        <v>1014</v>
      </c>
      <c r="B16" s="26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1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f t="shared" si="0"/>
        <v>1</v>
      </c>
      <c r="AR16" s="28">
        <f t="shared" si="1"/>
        <v>0.96875</v>
      </c>
      <c r="AS16" s="18" t="str">
        <f>IF(AR16&gt;='Grade Settings'!$C$5,"A",IF(AR16&gt;='Grade Settings'!$C$6,"B",IF(AR16&gt;='Grade Settings'!$C$7,"C",IF(AR16&gt;='Grade Settings'!$C$8,"D",IF(AR16&gt;='Grade Settings'!$C$9,"F")))))</f>
        <v>A</v>
      </c>
      <c r="AT16" s="3"/>
    </row>
    <row r="17" spans="1:46" ht="12.75">
      <c r="A17" s="26">
        <v>1015</v>
      </c>
      <c r="B17" s="26"/>
      <c r="C17" s="2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>
        <f t="shared" si="0"/>
        <v>0</v>
      </c>
      <c r="AR17" s="28">
        <f t="shared" si="1"/>
        <v>1</v>
      </c>
      <c r="AS17" s="18" t="str">
        <f>IF(AR17&gt;='Grade Settings'!$C$5,"A",IF(AR17&gt;='Grade Settings'!$C$6,"B",IF(AR17&gt;='Grade Settings'!$C$7,"C",IF(AR17&gt;='Grade Settings'!$C$8,"D",IF(AR17&gt;='Grade Settings'!$C$9,"F")))))</f>
        <v>A</v>
      </c>
      <c r="AT17" s="3"/>
    </row>
    <row r="18" spans="1:46" ht="12.75">
      <c r="A18" s="26">
        <v>1016</v>
      </c>
      <c r="B18" s="26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>
        <f t="shared" si="0"/>
        <v>0</v>
      </c>
      <c r="AR18" s="28">
        <f t="shared" si="1"/>
        <v>1</v>
      </c>
      <c r="AS18" s="18" t="str">
        <f>IF(AR18&gt;='Grade Settings'!$C$5,"A",IF(AR18&gt;='Grade Settings'!$C$6,"B",IF(AR18&gt;='Grade Settings'!$C$7,"C",IF(AR18&gt;='Grade Settings'!$C$8,"D",IF(AR18&gt;='Grade Settings'!$C$9,"F")))))</f>
        <v>A</v>
      </c>
      <c r="AT18" s="3"/>
    </row>
    <row r="19" spans="1:46" ht="12.75">
      <c r="A19" s="26">
        <v>1020</v>
      </c>
      <c r="B19" s="26"/>
      <c r="C19" s="2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 t="s">
        <v>27</v>
      </c>
      <c r="Z19" s="16"/>
      <c r="AA19" s="16"/>
      <c r="AB19" s="16"/>
      <c r="AC19" s="16">
        <v>1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>
        <f t="shared" si="0"/>
        <v>1</v>
      </c>
      <c r="AR19" s="28">
        <f t="shared" si="1"/>
        <v>0.96875</v>
      </c>
      <c r="AS19" s="18" t="str">
        <f>IF(AR19&gt;='Grade Settings'!$C$5,"A",IF(AR19&gt;='Grade Settings'!$C$6,"B",IF(AR19&gt;='Grade Settings'!$C$7,"C",IF(AR19&gt;='Grade Settings'!$C$8,"D",IF(AR19&gt;='Grade Settings'!$C$9,"F")))))</f>
        <v>A</v>
      </c>
      <c r="AT19" s="3"/>
    </row>
    <row r="20" spans="1:46" ht="12.75">
      <c r="A20" s="26">
        <v>1021</v>
      </c>
      <c r="B20" s="26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f t="shared" si="0"/>
        <v>0</v>
      </c>
      <c r="AR20" s="28">
        <f t="shared" si="1"/>
        <v>1</v>
      </c>
      <c r="AS20" s="18" t="str">
        <f>IF(AR20&gt;='Grade Settings'!$C$5,"A",IF(AR20&gt;='Grade Settings'!$C$6,"B",IF(AR20&gt;='Grade Settings'!$C$7,"C",IF(AR20&gt;='Grade Settings'!$C$8,"D",IF(AR20&gt;='Grade Settings'!$C$9,"F")))))</f>
        <v>A</v>
      </c>
      <c r="AT20" s="3"/>
    </row>
    <row r="21" spans="1:46" ht="12.75">
      <c r="A21" s="26">
        <v>1022</v>
      </c>
      <c r="B21" s="26" t="s">
        <v>27</v>
      </c>
      <c r="C21" s="26"/>
      <c r="D21" s="16"/>
      <c r="E21" s="16" t="s">
        <v>27</v>
      </c>
      <c r="F21" s="16"/>
      <c r="G21" s="16" t="s">
        <v>27</v>
      </c>
      <c r="H21" s="16"/>
      <c r="I21" s="16"/>
      <c r="J21" s="16"/>
      <c r="K21" s="16"/>
      <c r="L21" s="16" t="s">
        <v>27</v>
      </c>
      <c r="M21" s="16" t="s">
        <v>75</v>
      </c>
      <c r="N21" s="16"/>
      <c r="O21" s="16"/>
      <c r="P21" s="16"/>
      <c r="Q21" s="16"/>
      <c r="R21" s="16"/>
      <c r="S21" s="16"/>
      <c r="T21" s="16"/>
      <c r="U21" s="16"/>
      <c r="V21" s="16"/>
      <c r="W21" s="16" t="s">
        <v>27</v>
      </c>
      <c r="X21" s="16"/>
      <c r="Y21" s="16" t="s">
        <v>27</v>
      </c>
      <c r="Z21" s="16" t="s">
        <v>27</v>
      </c>
      <c r="AA21" s="16"/>
      <c r="AB21" s="16"/>
      <c r="AC21" s="16" t="s">
        <v>27</v>
      </c>
      <c r="AD21" s="16" t="s">
        <v>27</v>
      </c>
      <c r="AE21" s="16"/>
      <c r="AF21" s="16"/>
      <c r="AG21" s="16"/>
      <c r="AH21" s="16" t="s">
        <v>27</v>
      </c>
      <c r="AI21" s="16" t="s">
        <v>27</v>
      </c>
      <c r="AJ21" s="16"/>
      <c r="AK21" s="16"/>
      <c r="AL21" s="16"/>
      <c r="AM21" s="16"/>
      <c r="AN21" s="16"/>
      <c r="AO21" s="16"/>
      <c r="AP21" s="16"/>
      <c r="AQ21" s="16">
        <f t="shared" si="0"/>
        <v>0</v>
      </c>
      <c r="AR21" s="28">
        <f t="shared" si="1"/>
        <v>1</v>
      </c>
      <c r="AS21" s="18" t="str">
        <f>IF(AR21&gt;='Grade Settings'!$C$5,"A",IF(AR21&gt;='Grade Settings'!$C$6,"B",IF(AR21&gt;='Grade Settings'!$C$7,"C",IF(AR21&gt;='Grade Settings'!$C$8,"D",IF(AR21&gt;='Grade Settings'!$C$9,"F")))))</f>
        <v>A</v>
      </c>
      <c r="AT21" s="3"/>
    </row>
    <row r="22" spans="1:46" ht="12.75">
      <c r="A22" s="26">
        <v>1023</v>
      </c>
      <c r="B22" s="26"/>
      <c r="C22" s="2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f t="shared" si="0"/>
        <v>0</v>
      </c>
      <c r="AR22" s="28">
        <f t="shared" si="1"/>
        <v>1</v>
      </c>
      <c r="AS22" s="18" t="str">
        <f>IF(AR22&gt;='Grade Settings'!$C$5,"A",IF(AR22&gt;='Grade Settings'!$C$6,"B",IF(AR22&gt;='Grade Settings'!$C$7,"C",IF(AR22&gt;='Grade Settings'!$C$8,"D",IF(AR22&gt;='Grade Settings'!$C$9,"F")))))</f>
        <v>A</v>
      </c>
      <c r="AT22" s="3"/>
    </row>
    <row r="23" spans="1:46" ht="12.75">
      <c r="A23" s="26">
        <v>1024</v>
      </c>
      <c r="B23" s="26"/>
      <c r="C23" s="26"/>
      <c r="D23" s="16"/>
      <c r="E23" s="16"/>
      <c r="F23" s="16" t="s">
        <v>27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>
        <v>1</v>
      </c>
      <c r="AJ23" s="16"/>
      <c r="AK23" s="16"/>
      <c r="AL23" s="16"/>
      <c r="AM23" s="16"/>
      <c r="AN23" s="16"/>
      <c r="AO23" s="16"/>
      <c r="AP23" s="16"/>
      <c r="AQ23" s="16">
        <f t="shared" si="0"/>
        <v>1</v>
      </c>
      <c r="AR23" s="28">
        <f t="shared" si="1"/>
        <v>0.96875</v>
      </c>
      <c r="AS23" s="18" t="str">
        <f>IF(AR23&gt;='Grade Settings'!$C$5,"A",IF(AR23&gt;='Grade Settings'!$C$6,"B",IF(AR23&gt;='Grade Settings'!$C$7,"C",IF(AR23&gt;='Grade Settings'!$C$8,"D",IF(AR23&gt;='Grade Settings'!$C$9,"F")))))</f>
        <v>A</v>
      </c>
      <c r="AT23" s="3"/>
    </row>
    <row r="24" spans="1:46" ht="12.75">
      <c r="A24" s="26">
        <v>1025</v>
      </c>
      <c r="B24" s="45"/>
      <c r="C24" s="4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 t="s">
        <v>75</v>
      </c>
      <c r="V24" s="16"/>
      <c r="W24" s="16"/>
      <c r="X24" s="16"/>
      <c r="Y24" s="16" t="s">
        <v>27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f t="shared" si="0"/>
        <v>0</v>
      </c>
      <c r="AR24" s="28">
        <f t="shared" si="1"/>
        <v>1</v>
      </c>
      <c r="AS24" s="18" t="str">
        <f>IF(AR24&gt;='Grade Settings'!$C$5,"A",IF(AR24&gt;='Grade Settings'!$C$6,"B",IF(AR24&gt;='Grade Settings'!$C$7,"C",IF(AR24&gt;='Grade Settings'!$C$8,"D",IF(AR24&gt;='Grade Settings'!$C$9,"F")))))</f>
        <v>A</v>
      </c>
      <c r="AT24" s="3"/>
    </row>
    <row r="25" spans="1:46" ht="12.75">
      <c r="A25" s="26">
        <v>1026</v>
      </c>
      <c r="B25" s="26"/>
      <c r="C25" s="2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 t="s">
        <v>85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>
        <v>1</v>
      </c>
      <c r="AD25" s="16"/>
      <c r="AE25" s="16" t="s">
        <v>75</v>
      </c>
      <c r="AF25" s="16"/>
      <c r="AG25" s="16"/>
      <c r="AH25" s="16" t="s">
        <v>27</v>
      </c>
      <c r="AI25" s="16"/>
      <c r="AJ25" s="16"/>
      <c r="AK25" s="16"/>
      <c r="AL25" s="16"/>
      <c r="AM25" s="16"/>
      <c r="AN25" s="16"/>
      <c r="AO25" s="16"/>
      <c r="AP25" s="16"/>
      <c r="AQ25" s="16">
        <f t="shared" si="0"/>
        <v>1</v>
      </c>
      <c r="AR25" s="28">
        <f t="shared" si="1"/>
        <v>0.96875</v>
      </c>
      <c r="AS25" s="18" t="str">
        <f>IF(AR25&gt;='Grade Settings'!$C$5,"A",IF(AR25&gt;='Grade Settings'!$C$6,"B",IF(AR25&gt;='Grade Settings'!$C$7,"C",IF(AR25&gt;='Grade Settings'!$C$8,"D",IF(AR25&gt;='Grade Settings'!$C$9,"F")))))</f>
        <v>A</v>
      </c>
      <c r="AT25" s="3"/>
    </row>
    <row r="26" spans="1:46" ht="12.75">
      <c r="A26" s="26">
        <v>1027</v>
      </c>
      <c r="B26" s="26"/>
      <c r="C26" s="26"/>
      <c r="D26" s="16"/>
      <c r="E26" s="16"/>
      <c r="F26" s="16"/>
      <c r="G26" s="16"/>
      <c r="H26" s="16"/>
      <c r="I26" s="16">
        <v>1</v>
      </c>
      <c r="J26" s="16"/>
      <c r="K26" s="16"/>
      <c r="L26" s="16"/>
      <c r="M26" s="16"/>
      <c r="N26" s="16"/>
      <c r="O26" s="16"/>
      <c r="P26" s="16"/>
      <c r="Q26" s="16"/>
      <c r="R26" s="16">
        <v>1</v>
      </c>
      <c r="S26" s="16"/>
      <c r="T26" s="16"/>
      <c r="U26" s="16"/>
      <c r="V26" s="16"/>
      <c r="W26" s="16"/>
      <c r="X26" s="16" t="s">
        <v>75</v>
      </c>
      <c r="Y26" s="16"/>
      <c r="Z26" s="16">
        <v>1</v>
      </c>
      <c r="AA26" s="16"/>
      <c r="AB26" s="16"/>
      <c r="AC26" s="16"/>
      <c r="AD26" s="16">
        <v>1</v>
      </c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>
        <f t="shared" si="0"/>
        <v>4</v>
      </c>
      <c r="AR26" s="28">
        <f t="shared" si="1"/>
        <v>0.875</v>
      </c>
      <c r="AS26" s="18" t="str">
        <f>IF(AR26&gt;='Grade Settings'!$C$5,"A",IF(AR26&gt;='Grade Settings'!$C$6,"B",IF(AR26&gt;='Grade Settings'!$C$7,"C",IF(AR26&gt;='Grade Settings'!$C$8,"D",IF(AR26&gt;='Grade Settings'!$C$9,"F")))))</f>
        <v>B</v>
      </c>
      <c r="AT26" s="3"/>
    </row>
    <row r="27" spans="1:46" ht="12.75">
      <c r="A27" s="26">
        <v>1028</v>
      </c>
      <c r="B27" s="44"/>
      <c r="C27" s="44"/>
      <c r="D27" s="16"/>
      <c r="E27" s="16"/>
      <c r="F27" s="16"/>
      <c r="G27" s="16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1</v>
      </c>
      <c r="S27" s="16"/>
      <c r="T27" s="16"/>
      <c r="U27" s="16" t="s">
        <v>75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>
        <f t="shared" si="0"/>
        <v>2</v>
      </c>
      <c r="AR27" s="28">
        <f t="shared" si="1"/>
        <v>0.9375</v>
      </c>
      <c r="AS27" s="18" t="str">
        <f>IF(AR27&gt;='Grade Settings'!$C$5,"A",IF(AR27&gt;='Grade Settings'!$C$6,"B",IF(AR27&gt;='Grade Settings'!$C$7,"C",IF(AR27&gt;='Grade Settings'!$C$8,"D",IF(AR27&gt;='Grade Settings'!$C$9,"F")))))</f>
        <v>A</v>
      </c>
      <c r="AT27" s="3"/>
    </row>
    <row r="28" spans="1:46" ht="12.75">
      <c r="A28" s="26">
        <v>1029</v>
      </c>
      <c r="B28" s="26"/>
      <c r="C28" s="26"/>
      <c r="D28" s="16">
        <v>1</v>
      </c>
      <c r="E28" s="16"/>
      <c r="F28" s="16"/>
      <c r="G28" s="16">
        <v>1</v>
      </c>
      <c r="H28" s="16"/>
      <c r="I28" s="16"/>
      <c r="J28" s="16"/>
      <c r="K28" s="16"/>
      <c r="L28" s="16"/>
      <c r="M28" s="16"/>
      <c r="N28" s="16">
        <v>1</v>
      </c>
      <c r="O28" s="16"/>
      <c r="P28" s="16"/>
      <c r="Q28" s="16"/>
      <c r="R28" s="16">
        <v>1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>
        <f t="shared" si="0"/>
        <v>4</v>
      </c>
      <c r="AR28" s="28">
        <f t="shared" si="1"/>
        <v>0.875</v>
      </c>
      <c r="AS28" s="18" t="str">
        <f>IF(AR28&gt;='Grade Settings'!$C$5,"A",IF(AR28&gt;='Grade Settings'!$C$6,"B",IF(AR28&gt;='Grade Settings'!$C$7,"C",IF(AR28&gt;='Grade Settings'!$C$8,"D",IF(AR28&gt;='Grade Settings'!$C$9,"F")))))</f>
        <v>B</v>
      </c>
      <c r="AT28" s="3"/>
    </row>
    <row r="29" spans="1:46" ht="12.75">
      <c r="A29" s="26">
        <v>1030</v>
      </c>
      <c r="B29" s="26"/>
      <c r="C29" s="26"/>
      <c r="D29" s="16"/>
      <c r="E29" s="16"/>
      <c r="F29" s="16">
        <v>1</v>
      </c>
      <c r="G29" s="16"/>
      <c r="H29" s="16"/>
      <c r="I29" s="16">
        <v>1</v>
      </c>
      <c r="J29" s="16">
        <v>1</v>
      </c>
      <c r="K29" s="16"/>
      <c r="L29" s="16"/>
      <c r="M29" s="16">
        <v>1</v>
      </c>
      <c r="N29" s="16">
        <v>1</v>
      </c>
      <c r="O29" s="16"/>
      <c r="P29" s="16"/>
      <c r="Q29" s="16"/>
      <c r="R29" s="16">
        <v>1</v>
      </c>
      <c r="S29" s="16"/>
      <c r="T29" s="16"/>
      <c r="U29" s="16"/>
      <c r="V29" s="16"/>
      <c r="W29" s="16"/>
      <c r="X29" s="16">
        <v>1</v>
      </c>
      <c r="Y29" s="16">
        <v>1</v>
      </c>
      <c r="Z29" s="16">
        <v>1</v>
      </c>
      <c r="AA29" s="16"/>
      <c r="AB29" s="16" t="s">
        <v>101</v>
      </c>
      <c r="AC29" s="16">
        <v>1</v>
      </c>
      <c r="AD29" s="16">
        <v>1</v>
      </c>
      <c r="AE29" s="16">
        <v>1</v>
      </c>
      <c r="AF29" s="16">
        <v>1</v>
      </c>
      <c r="AG29" s="16">
        <v>1</v>
      </c>
      <c r="AH29" s="16">
        <v>1</v>
      </c>
      <c r="AI29" s="16">
        <v>1</v>
      </c>
      <c r="AJ29" s="16"/>
      <c r="AK29" s="16"/>
      <c r="AL29" s="16"/>
      <c r="AM29" s="16">
        <v>1</v>
      </c>
      <c r="AN29" s="16" t="s">
        <v>101</v>
      </c>
      <c r="AO29" s="16"/>
      <c r="AP29" s="16"/>
      <c r="AQ29" s="16">
        <f t="shared" si="0"/>
        <v>17</v>
      </c>
      <c r="AR29" s="28">
        <f t="shared" si="1"/>
        <v>0.46875</v>
      </c>
      <c r="AS29" s="18" t="str">
        <f>IF(AR29&gt;='Grade Settings'!$C$5,"A",IF(AR29&gt;='Grade Settings'!$C$6,"B",IF(AR29&gt;='Grade Settings'!$C$7,"C",IF(AR29&gt;='Grade Settings'!$C$8,"D",IF(AR29&gt;='Grade Settings'!$C$9,"F")))))</f>
        <v>F</v>
      </c>
      <c r="AT29" s="3"/>
    </row>
    <row r="30" spans="1:46" ht="12.75">
      <c r="A30" s="26">
        <v>1031</v>
      </c>
      <c r="B30" s="26"/>
      <c r="C30" s="2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>
        <f t="shared" si="0"/>
        <v>0</v>
      </c>
      <c r="AR30" s="28">
        <f t="shared" si="1"/>
        <v>1</v>
      </c>
      <c r="AS30" s="18" t="str">
        <f>IF(AR30&gt;='Grade Settings'!$C$5,"A",IF(AR30&gt;='Grade Settings'!$C$6,"B",IF(AR30&gt;='Grade Settings'!$C$7,"C",IF(AR30&gt;='Grade Settings'!$C$8,"D",IF(AR30&gt;='Grade Settings'!$C$9,"F")))))</f>
        <v>A</v>
      </c>
      <c r="AT30" s="3"/>
    </row>
    <row r="31" spans="1:46" ht="12.75">
      <c r="A31" s="26">
        <v>1032</v>
      </c>
      <c r="B31" s="26"/>
      <c r="C31" s="26"/>
      <c r="D31" s="16"/>
      <c r="E31" s="16"/>
      <c r="F31" s="16">
        <v>1</v>
      </c>
      <c r="G31" s="16"/>
      <c r="H31" s="16"/>
      <c r="I31" s="16"/>
      <c r="J31" s="16">
        <v>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v>1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f t="shared" si="0"/>
        <v>3</v>
      </c>
      <c r="AR31" s="28">
        <f t="shared" si="1"/>
        <v>0.90625</v>
      </c>
      <c r="AS31" s="18" t="str">
        <f>IF(AR31&gt;='Grade Settings'!$C$5,"A",IF(AR31&gt;='Grade Settings'!$C$6,"B",IF(AR31&gt;='Grade Settings'!$C$7,"C",IF(AR31&gt;='Grade Settings'!$C$8,"D",IF(AR31&gt;='Grade Settings'!$C$9,"F")))))</f>
        <v>A</v>
      </c>
      <c r="AT31" s="3"/>
    </row>
    <row r="32" spans="1:46" ht="12.75">
      <c r="A32" s="26">
        <v>1033</v>
      </c>
      <c r="B32" s="26">
        <v>1</v>
      </c>
      <c r="C32" s="26"/>
      <c r="D32" s="16"/>
      <c r="E32" s="16"/>
      <c r="F32" s="16"/>
      <c r="G32" s="16">
        <v>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>
        <v>1</v>
      </c>
      <c r="AD32" s="16"/>
      <c r="AE32" s="16"/>
      <c r="AF32" s="16"/>
      <c r="AG32" s="16">
        <v>1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f t="shared" si="0"/>
        <v>4</v>
      </c>
      <c r="AR32" s="28">
        <f t="shared" si="1"/>
        <v>0.875</v>
      </c>
      <c r="AS32" s="18" t="str">
        <f>IF(AR32&gt;='Grade Settings'!$C$5,"A",IF(AR32&gt;='Grade Settings'!$C$6,"B",IF(AR32&gt;='Grade Settings'!$C$7,"C",IF(AR32&gt;='Grade Settings'!$C$8,"D",IF(AR32&gt;='Grade Settings'!$C$9,"F")))))</f>
        <v>B</v>
      </c>
      <c r="AT32" s="3"/>
    </row>
    <row r="33" spans="1:46" ht="12.75">
      <c r="A33" s="26">
        <v>1034</v>
      </c>
      <c r="B33" s="26"/>
      <c r="C33" s="2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1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>
        <f t="shared" si="0"/>
        <v>1</v>
      </c>
      <c r="AR33" s="28">
        <f t="shared" si="1"/>
        <v>0.96875</v>
      </c>
      <c r="AS33" s="18" t="str">
        <f>IF(AR33&gt;='Grade Settings'!$C$5,"A",IF(AR33&gt;='Grade Settings'!$C$6,"B",IF(AR33&gt;='Grade Settings'!$C$7,"C",IF(AR33&gt;='Grade Settings'!$C$8,"D",IF(AR33&gt;='Grade Settings'!$C$9,"F")))))</f>
        <v>A</v>
      </c>
      <c r="AT33" s="3"/>
    </row>
    <row r="34" spans="1:46" ht="12.75">
      <c r="A34" s="26">
        <v>1035</v>
      </c>
      <c r="B34" s="26"/>
      <c r="C34" s="2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>
        <v>1</v>
      </c>
      <c r="AD34" s="16"/>
      <c r="AE34" s="16"/>
      <c r="AF34" s="16"/>
      <c r="AG34" s="16"/>
      <c r="AH34" s="16">
        <v>1</v>
      </c>
      <c r="AI34" s="16"/>
      <c r="AJ34" s="16"/>
      <c r="AK34" s="16"/>
      <c r="AL34" s="16"/>
      <c r="AM34" s="16"/>
      <c r="AN34" s="16"/>
      <c r="AO34" s="16"/>
      <c r="AP34" s="16"/>
      <c r="AQ34" s="16">
        <f t="shared" si="0"/>
        <v>2</v>
      </c>
      <c r="AR34" s="28">
        <f t="shared" si="1"/>
        <v>0.9375</v>
      </c>
      <c r="AS34" s="18" t="str">
        <f>IF(AR34&gt;='Grade Settings'!$C$5,"A",IF(AR34&gt;='Grade Settings'!$C$6,"B",IF(AR34&gt;='Grade Settings'!$C$7,"C",IF(AR34&gt;='Grade Settings'!$C$8,"D",IF(AR34&gt;='Grade Settings'!$C$9,"F")))))</f>
        <v>A</v>
      </c>
      <c r="AT34" s="3"/>
    </row>
    <row r="35" spans="1:46" ht="13.5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0"/>
      <c r="AR35" s="29"/>
      <c r="AS35" s="20"/>
      <c r="AT35" s="3"/>
    </row>
    <row r="36" spans="1:46" ht="13.5" thickBot="1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26"/>
      <c r="AR36" s="48"/>
      <c r="AS36" s="3"/>
      <c r="AT36" s="3"/>
    </row>
    <row r="37" spans="1:46" ht="13.5" thickBot="1">
      <c r="A37" s="3" t="s">
        <v>22</v>
      </c>
      <c r="B37" s="16">
        <f aca="true" t="shared" si="2" ref="B37:AO37">SUM(B4:B34)</f>
        <v>1</v>
      </c>
      <c r="C37" s="16">
        <f t="shared" si="2"/>
        <v>0</v>
      </c>
      <c r="D37" s="16">
        <f t="shared" si="2"/>
        <v>2</v>
      </c>
      <c r="E37" s="16">
        <f t="shared" si="2"/>
        <v>0</v>
      </c>
      <c r="F37" s="16">
        <f t="shared" si="2"/>
        <v>2</v>
      </c>
      <c r="G37" s="16">
        <f t="shared" si="2"/>
        <v>3</v>
      </c>
      <c r="H37" s="16">
        <f t="shared" si="2"/>
        <v>0</v>
      </c>
      <c r="I37" s="16">
        <f t="shared" si="2"/>
        <v>4</v>
      </c>
      <c r="J37" s="16">
        <f t="shared" si="2"/>
        <v>2</v>
      </c>
      <c r="K37" s="16">
        <f t="shared" si="2"/>
        <v>0</v>
      </c>
      <c r="L37" s="16">
        <f t="shared" si="2"/>
        <v>0</v>
      </c>
      <c r="M37" s="16">
        <f t="shared" si="2"/>
        <v>1</v>
      </c>
      <c r="N37" s="16">
        <f t="shared" si="2"/>
        <v>2</v>
      </c>
      <c r="O37" s="16">
        <f t="shared" si="2"/>
        <v>0</v>
      </c>
      <c r="P37" s="16">
        <f t="shared" si="2"/>
        <v>0</v>
      </c>
      <c r="Q37" s="16">
        <f t="shared" si="2"/>
        <v>0</v>
      </c>
      <c r="R37" s="16">
        <f t="shared" si="2"/>
        <v>4</v>
      </c>
      <c r="S37" s="16">
        <f t="shared" si="2"/>
        <v>2</v>
      </c>
      <c r="T37" s="16">
        <f t="shared" si="2"/>
        <v>1</v>
      </c>
      <c r="U37" s="16">
        <f t="shared" si="2"/>
        <v>3</v>
      </c>
      <c r="V37" s="16">
        <f t="shared" si="2"/>
        <v>1</v>
      </c>
      <c r="W37" s="16">
        <f t="shared" si="2"/>
        <v>4</v>
      </c>
      <c r="X37" s="16">
        <f t="shared" si="2"/>
        <v>5</v>
      </c>
      <c r="Y37" s="16">
        <f t="shared" si="2"/>
        <v>2</v>
      </c>
      <c r="Z37" s="16">
        <f t="shared" si="2"/>
        <v>5</v>
      </c>
      <c r="AA37" s="16">
        <f t="shared" si="2"/>
        <v>0</v>
      </c>
      <c r="AB37" s="16">
        <f t="shared" si="2"/>
        <v>0</v>
      </c>
      <c r="AC37" s="16">
        <f t="shared" si="2"/>
        <v>8</v>
      </c>
      <c r="AD37" s="16">
        <f t="shared" si="2"/>
        <v>4</v>
      </c>
      <c r="AE37" s="16">
        <f t="shared" si="2"/>
        <v>3</v>
      </c>
      <c r="AF37" s="16">
        <f t="shared" si="2"/>
        <v>4</v>
      </c>
      <c r="AG37" s="16">
        <f t="shared" si="2"/>
        <v>3</v>
      </c>
      <c r="AH37" s="16">
        <f t="shared" si="2"/>
        <v>2</v>
      </c>
      <c r="AI37" s="16">
        <f t="shared" si="2"/>
        <v>2</v>
      </c>
      <c r="AJ37" s="16">
        <f t="shared" si="2"/>
        <v>0</v>
      </c>
      <c r="AK37" s="16">
        <f t="shared" si="2"/>
        <v>0</v>
      </c>
      <c r="AL37" s="16">
        <f t="shared" si="2"/>
        <v>0</v>
      </c>
      <c r="AM37" s="16">
        <f t="shared" si="2"/>
        <v>1</v>
      </c>
      <c r="AN37" s="16">
        <f t="shared" si="2"/>
        <v>0</v>
      </c>
      <c r="AO37" s="16">
        <f t="shared" si="2"/>
        <v>0</v>
      </c>
      <c r="AP37" s="16"/>
      <c r="AQ37" s="57">
        <f>AVERAGE(B37:AP37)</f>
        <v>1.775</v>
      </c>
      <c r="AR37" s="49">
        <f>AVERAGE(AR4:AR34)</f>
        <v>0.9385775862068966</v>
      </c>
      <c r="AS37" s="41" t="str">
        <f>IF(AR37&gt;='Grade Settings'!$C$5,"A",IF(AR37&gt;='Grade Settings'!$C$6,"B",IF(AR37&gt;='Grade Settings'!$C$7,"C",IF(AR37&gt;='Grade Settings'!$C$8,"D",IF(AR37&gt;='Grade Settings'!$C$9,"F")))))</f>
        <v>A</v>
      </c>
      <c r="AT37" s="3"/>
    </row>
    <row r="38" spans="1:46" ht="12.75">
      <c r="A38" s="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3"/>
      <c r="AR38" s="3"/>
      <c r="AS38" s="3"/>
      <c r="AT38" s="3"/>
    </row>
    <row r="39" spans="2:42" ht="12.75">
      <c r="B39" s="16"/>
      <c r="C39" s="1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12.75">
      <c r="B40" s="16"/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12.75">
      <c r="B41" s="16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12.75">
      <c r="B42" s="16"/>
      <c r="C42" s="1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2.75">
      <c r="B43" s="16"/>
      <c r="C43" s="1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.75">
      <c r="B44" s="3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12.75"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2.75">
      <c r="B46" s="3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2.75">
      <c r="B47" s="3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12.75">
      <c r="B48" s="3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2.75">
      <c r="B49" s="3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2.75">
      <c r="B50" s="3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12.75">
      <c r="B51" s="3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12.75">
      <c r="B52" s="3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ht="12.75">
      <c r="B53" s="3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ht="12.75"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ht="12.75">
      <c r="B55" s="3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ht="12.75">
      <c r="B56" s="3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ht="12.75">
      <c r="B57" s="3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2" ht="12.75">
      <c r="B58" s="3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2" ht="12.75">
      <c r="B59" s="3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2" ht="12.75">
      <c r="B60" s="3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2" ht="12.75">
      <c r="B61" s="3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2" ht="12.75">
      <c r="B62" s="3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2" ht="12.75">
      <c r="B63" s="3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2" ht="12.75">
      <c r="B64" s="3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ht="12.75">
      <c r="B65" s="3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2:42" ht="12.75">
      <c r="B66" s="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ht="12.75">
      <c r="B67" s="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ht="12.75">
      <c r="B68" s="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12.75"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ht="12.75"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2:42" ht="12.75"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2:42" ht="12.75">
      <c r="B72" s="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4:42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4:42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4:42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4:42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4:42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4:42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4:42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4:42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4:42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4:42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4:42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4:42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4:42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4:42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4:42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4:42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4:42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4:42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4:42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4:42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4:42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4:42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4:42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4:42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4:42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4:42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4:42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4:42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4:42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4:42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4:42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4:42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4:42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4:42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4:42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4:42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4:42" ht="12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4:42" ht="12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4:42" ht="12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4:42" ht="12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4:42" ht="12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4:42" ht="12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4:42" ht="12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4:42" ht="12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4:42" ht="12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4:42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4:42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4:42" ht="12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4:42" ht="12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4:42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4:42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4:42" ht="12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4:42" ht="12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4:42" ht="12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4:42" ht="12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4:42" ht="12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4:42" ht="12.7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4:42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4:42" ht="12.7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4:42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4:42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4:42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4:42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4:42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4:42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4:42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4:42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4:42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4:42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4:42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4:42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4:42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4:42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4:42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4:42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4:42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4:42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4:42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4:42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4:42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4:42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4:42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4:42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4:42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4:42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4:42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4:42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4:42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4:42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4:42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4:42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4:42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4:42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4:42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4:42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4:42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4:42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4:42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4:42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4:42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4:42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4:42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4:42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4:42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4:42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4:42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4:42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4:42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4:42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4:42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4:42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4:42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4:42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4:42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4:42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4:42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4:42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4:42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4:42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4:42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4:42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4:42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4:42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4:42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4:42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4:42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4:42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4:42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4:42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4:42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4:42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4:42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4:42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4:42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4:42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4:42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4:42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4:42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4:42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4:42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4:42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4:42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4:42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4:42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4:42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4:42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4:42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4:42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4:42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4:42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4:42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4:42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4:42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4:42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4:42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4:42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4:42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4:42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4:42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4:42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4:42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4:42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4:42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4:42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4:42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4:42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4:42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4:42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4:42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4:42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4:42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4:42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4:42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4:42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4:42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4:42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4:42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4:42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4:42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4:42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4:42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4:42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4:42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4:42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4:42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4:42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4:42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4:42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4:42" ht="12.7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4:42" ht="12.7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4:42" ht="12.7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4:42" ht="12.7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4:42" ht="12.7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4:42" ht="12.7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4:42" ht="12.7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4:42" ht="12.7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4:42" ht="12.7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4:42" ht="12.7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4:42" ht="12.7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4:42" ht="12.7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4:42" ht="12.7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4:42" ht="12.7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4:42" ht="12.7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4:42" ht="12.7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4:42" ht="12.7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4:42" ht="12.7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4:42" ht="12.7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4:42" ht="12.7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4:42" ht="12.7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4:42" ht="12.7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4:42" ht="12.7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4:42" ht="12.7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4:42" ht="12.7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4:42" ht="12.7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4:42" ht="12.7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4:42" ht="12.7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4:42" ht="12.7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4:42" ht="12.7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4:42" ht="12.7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4:42" ht="12.7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4:42" ht="12.7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4:42" ht="12.7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4:42" ht="12.7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4:42" ht="12.7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4:42" ht="12.7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4:42" ht="12.7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4:42" ht="12.7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4:42" ht="12.7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4:42" ht="12.7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4:42" ht="12.7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4:42" ht="12.7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4:42" ht="12.7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4:42" ht="12.7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4:42" ht="12.7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4:42" ht="12.7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4:42" ht="12.7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4:42" ht="12.7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4:42" ht="12.7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4:42" ht="12.7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4:42" ht="12.7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4:42" ht="12.7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4:42" ht="12.7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4:42" ht="12.7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4:42" ht="12.7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4:42" ht="12.7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4:42" ht="12.7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4:42" ht="12.7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4:42" ht="12.7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4:42" ht="12.7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4:42" ht="12.7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4:42" ht="12.7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4:42" ht="12.7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4:42" ht="12.7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4:42" ht="12.7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4:42" ht="12.7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4:42" ht="12.7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4:42" ht="12.7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4:42" ht="12.7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4:42" ht="12.7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4:42" ht="12.7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4:42" ht="12.7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4:42" ht="12.7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4:42" ht="12.7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4:42" ht="12.7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4:42" ht="12.7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4:42" ht="12.7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4:42" ht="12.7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4:42" ht="12.7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</sheetData>
  <sheetProtection/>
  <mergeCells count="1">
    <mergeCell ref="AR3:AS3"/>
  </mergeCells>
  <printOptions gridLines="1" horizontalCentered="1" verticalCentered="1"/>
  <pageMargins left="0.5" right="0.5" top="0.5" bottom="0.5" header="0.5" footer="0.5"/>
  <pageSetup fitToHeight="1" fitToWidth="1" horizontalDpi="360" verticalDpi="36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E6" sqref="E6:G6"/>
    </sheetView>
  </sheetViews>
  <sheetFormatPr defaultColWidth="9.140625" defaultRowHeight="12.75"/>
  <cols>
    <col min="2" max="2" width="17.28125" style="0" bestFit="1" customWidth="1"/>
    <col min="3" max="3" width="16.7109375" style="0" bestFit="1" customWidth="1"/>
    <col min="5" max="5" width="11.00390625" style="0" customWidth="1"/>
    <col min="8" max="8" width="13.28125" style="0" customWidth="1"/>
    <col min="9" max="9" width="10.7109375" style="0" customWidth="1"/>
  </cols>
  <sheetData>
    <row r="1" spans="1:22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2.75">
      <c r="A2" s="6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5" customFormat="1" ht="54">
      <c r="A4" s="36"/>
      <c r="B4" s="8" t="s">
        <v>6</v>
      </c>
      <c r="C4" s="9" t="s">
        <v>12</v>
      </c>
      <c r="D4" s="36"/>
      <c r="E4" s="39" t="s">
        <v>26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5" customFormat="1" ht="18">
      <c r="A5" s="36"/>
      <c r="B5" s="7" t="s">
        <v>7</v>
      </c>
      <c r="C5" s="58">
        <v>0.895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5" customFormat="1" ht="18">
      <c r="A6" s="36"/>
      <c r="B6" s="7" t="s">
        <v>8</v>
      </c>
      <c r="C6" s="58">
        <v>0.795</v>
      </c>
      <c r="D6" s="36"/>
      <c r="E6" s="80" t="s">
        <v>73</v>
      </c>
      <c r="F6" s="80"/>
      <c r="G6" s="8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s="5" customFormat="1" ht="18">
      <c r="A7" s="36"/>
      <c r="B7" s="7" t="s">
        <v>9</v>
      </c>
      <c r="C7" s="58">
        <v>0.695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s="5" customFormat="1" ht="18">
      <c r="A8" s="36"/>
      <c r="B8" s="7" t="s">
        <v>10</v>
      </c>
      <c r="C8" s="58">
        <v>0.595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s="5" customFormat="1" ht="18">
      <c r="A9" s="36"/>
      <c r="B9" s="7" t="s">
        <v>11</v>
      </c>
      <c r="C9" s="34">
        <v>-100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12.75">
      <c r="A11" s="15" t="s">
        <v>19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18.75" thickBot="1">
      <c r="A12" s="10"/>
      <c r="B12" s="11" t="s">
        <v>17</v>
      </c>
      <c r="C12" s="10"/>
      <c r="D12" s="37"/>
      <c r="E12" s="13" t="s">
        <v>18</v>
      </c>
      <c r="F12" s="38"/>
      <c r="G12" s="79" t="s">
        <v>25</v>
      </c>
      <c r="H12" s="79"/>
      <c r="I12" s="79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21" thickBot="1">
      <c r="A13" s="37"/>
      <c r="B13" s="7" t="s">
        <v>7</v>
      </c>
      <c r="C13" s="12">
        <f>COUNTIF(Grades!$AH$4:$AH$34,B13)</f>
        <v>3</v>
      </c>
      <c r="D13" s="37"/>
      <c r="E13" s="14">
        <f>C13/SUM($C$13:$C$19)</f>
        <v>0.0967741935483871</v>
      </c>
      <c r="F13" s="37"/>
      <c r="G13" s="37"/>
      <c r="H13" s="35">
        <f>Grades!AF1/1000</f>
        <v>0.9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8">
      <c r="A14" s="37"/>
      <c r="B14" s="7" t="s">
        <v>8</v>
      </c>
      <c r="C14" s="12">
        <f>COUNTIF(Grades!$AH$4:$AH$34,B14)</f>
        <v>11</v>
      </c>
      <c r="D14" s="37"/>
      <c r="E14" s="14">
        <f>C14/SUM($C$13:$C$19)</f>
        <v>0.3548387096774194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8.75" thickBot="1">
      <c r="A15" s="37"/>
      <c r="B15" s="7" t="s">
        <v>9</v>
      </c>
      <c r="C15" s="12">
        <f>COUNTIF(Grades!$AH$4:$AH$34,B15)</f>
        <v>7</v>
      </c>
      <c r="D15" s="37"/>
      <c r="E15" s="14">
        <f>C15/SUM($C$13:$C$19)</f>
        <v>0.22580645161290322</v>
      </c>
      <c r="F15" s="37"/>
      <c r="G15" s="79" t="s">
        <v>31</v>
      </c>
      <c r="H15" s="79"/>
      <c r="I15" s="79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8.75" thickBot="1">
      <c r="A16" s="37"/>
      <c r="B16" s="7" t="s">
        <v>10</v>
      </c>
      <c r="C16" s="12">
        <f>COUNTIF(Grades!$AH$4:$AH$34,B16)</f>
        <v>4</v>
      </c>
      <c r="D16" s="37"/>
      <c r="E16" s="14">
        <f>C16/SUM($C$13:$C$19)</f>
        <v>0.12903225806451613</v>
      </c>
      <c r="F16" s="37"/>
      <c r="G16" s="37"/>
      <c r="H16" s="62">
        <f>Grades!AG39</f>
        <v>0.9477777777777778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8">
      <c r="A17" s="37"/>
      <c r="B17" s="7" t="s">
        <v>11</v>
      </c>
      <c r="C17" s="12">
        <f>COUNTIF(Grades!$AH$4:$AH$34,B17)</f>
        <v>4</v>
      </c>
      <c r="D17" s="37"/>
      <c r="E17" s="14">
        <f>C17/SUM($C$13:$C$19)</f>
        <v>0.12903225806451613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.75" customHeight="1">
      <c r="A19" s="37"/>
      <c r="B19" s="7" t="s">
        <v>20</v>
      </c>
      <c r="C19" s="12">
        <v>2</v>
      </c>
      <c r="D19" s="37"/>
      <c r="E19" s="14">
        <f>C19/SUM($C$13:$C$19)</f>
        <v>0.06451612903225806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ht="13.5" thickBot="1"/>
    <row r="29" spans="4:6" ht="12.75">
      <c r="D29" s="81" t="s">
        <v>29</v>
      </c>
      <c r="E29" s="82"/>
      <c r="F29" s="83"/>
    </row>
    <row r="30" spans="4:6" ht="12.75">
      <c r="D30" s="51">
        <f>C13</f>
        <v>3</v>
      </c>
      <c r="E30" s="52">
        <f>3*D30</f>
        <v>9</v>
      </c>
      <c r="F30" s="53">
        <f>4*E30</f>
        <v>36</v>
      </c>
    </row>
    <row r="31" spans="4:6" ht="12.75">
      <c r="D31" s="51">
        <f>C14</f>
        <v>11</v>
      </c>
      <c r="E31" s="52">
        <f>3*D31</f>
        <v>33</v>
      </c>
      <c r="F31" s="53">
        <f>3*E31</f>
        <v>99</v>
      </c>
    </row>
    <row r="32" spans="4:6" ht="12.75">
      <c r="D32" s="51">
        <f>C15</f>
        <v>7</v>
      </c>
      <c r="E32" s="52">
        <f>3*D32</f>
        <v>21</v>
      </c>
      <c r="F32" s="53">
        <f>2*E32</f>
        <v>42</v>
      </c>
    </row>
    <row r="33" spans="4:6" ht="12.75">
      <c r="D33" s="51">
        <f>C16</f>
        <v>4</v>
      </c>
      <c r="E33" s="52">
        <f>3*D33</f>
        <v>12</v>
      </c>
      <c r="F33" s="53">
        <f>1*E33</f>
        <v>12</v>
      </c>
    </row>
    <row r="34" spans="4:6" ht="13.5" thickBot="1">
      <c r="D34" s="51">
        <f>C17</f>
        <v>4</v>
      </c>
      <c r="E34" s="52">
        <f>3*D34</f>
        <v>12</v>
      </c>
      <c r="F34" s="53">
        <f>0*E34</f>
        <v>0</v>
      </c>
    </row>
    <row r="35" spans="4:7" ht="13.5" thickBot="1">
      <c r="D35" s="54"/>
      <c r="E35" s="55">
        <f>SUM(E30:E34)</f>
        <v>87</v>
      </c>
      <c r="F35" s="56">
        <f>SUM(F30:F34)/E35</f>
        <v>2.1724137931034484</v>
      </c>
      <c r="G35" s="6" t="s">
        <v>28</v>
      </c>
    </row>
    <row r="36" spans="4:6" ht="12.75">
      <c r="D36" s="1"/>
      <c r="E36" s="1"/>
      <c r="F36" s="1"/>
    </row>
  </sheetData>
  <sheetProtection/>
  <mergeCells count="4">
    <mergeCell ref="G12:I12"/>
    <mergeCell ref="E6:G6"/>
    <mergeCell ref="D29:F29"/>
    <mergeCell ref="G15:I15"/>
  </mergeCells>
  <printOptions horizontalCentered="1" verticalCentered="1"/>
  <pageMargins left="0.75" right="0.75" top="1" bottom="1" header="0.5" footer="0.5"/>
  <pageSetup fitToHeight="1" fitToWidth="1" horizontalDpi="360" verticalDpi="36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Benner</dc:creator>
  <cp:keywords/>
  <dc:description/>
  <cp:lastModifiedBy>Steve Benner</cp:lastModifiedBy>
  <cp:lastPrinted>2004-05-04T19:44:45Z</cp:lastPrinted>
  <dcterms:created xsi:type="dcterms:W3CDTF">2002-01-16T03:54:14Z</dcterms:created>
  <dcterms:modified xsi:type="dcterms:W3CDTF">2019-12-10T08:38:19Z</dcterms:modified>
  <cp:category/>
  <cp:version/>
  <cp:contentType/>
  <cp:contentStatus/>
</cp:coreProperties>
</file>