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Grades" sheetId="1" r:id="rId1"/>
    <sheet name="Attendance" sheetId="2" r:id="rId2"/>
    <sheet name="Grade Settings" sheetId="3" r:id="rId3"/>
  </sheets>
  <definedNames/>
  <calcPr fullCalcOnLoad="1"/>
</workbook>
</file>

<file path=xl/sharedStrings.xml><?xml version="1.0" encoding="utf-8"?>
<sst xmlns="http://schemas.openxmlformats.org/spreadsheetml/2006/main" count="74" uniqueCount="68">
  <si>
    <t>Name</t>
  </si>
  <si>
    <t>ATTENDANCE LOG</t>
  </si>
  <si>
    <t>Total</t>
  </si>
  <si>
    <t>GRADE LOG</t>
  </si>
  <si>
    <t>TOTAL</t>
  </si>
  <si>
    <t>CURRENT GRADE</t>
  </si>
  <si>
    <t>To Earn An:</t>
  </si>
  <si>
    <t>A</t>
  </si>
  <si>
    <t>B</t>
  </si>
  <si>
    <t>C</t>
  </si>
  <si>
    <t>D</t>
  </si>
  <si>
    <t>F</t>
  </si>
  <si>
    <t>Final Grade 
must be at least:</t>
  </si>
  <si>
    <r>
      <t xml:space="preserve">Note: This should only be modified </t>
    </r>
    <r>
      <rPr>
        <b/>
        <u val="single"/>
        <sz val="10"/>
        <rFont val="Arial"/>
        <family val="2"/>
      </rPr>
      <t>IF</t>
    </r>
    <r>
      <rPr>
        <b/>
        <sz val="10"/>
        <rFont val="Arial"/>
        <family val="2"/>
      </rPr>
      <t xml:space="preserve"> you want to lower the grading scale!</t>
    </r>
  </si>
  <si>
    <t>HIGHEST GRADE</t>
  </si>
  <si>
    <t>LOWEST GRADE</t>
  </si>
  <si>
    <t>AVERAGE GRADE</t>
  </si>
  <si>
    <t>Attendance Grade</t>
  </si>
  <si>
    <t>Currently, Your Class Has:</t>
  </si>
  <si>
    <t>Percent</t>
  </si>
  <si>
    <t>Statistics:</t>
  </si>
  <si>
    <t>Withdraw</t>
  </si>
  <si>
    <t>Days Missed</t>
  </si>
  <si>
    <t>Total Students Miss</t>
  </si>
  <si>
    <t>Count</t>
  </si>
  <si>
    <t>Percent of Course Completed</t>
  </si>
  <si>
    <t>Always Keep Track of Your Own Grade!!</t>
  </si>
  <si>
    <t>GPA</t>
  </si>
  <si>
    <t>Current Class GPA</t>
  </si>
  <si>
    <t>1 = Miss , e = Excused</t>
  </si>
  <si>
    <t>J19</t>
  </si>
  <si>
    <t>J26</t>
  </si>
  <si>
    <t>AboutY</t>
  </si>
  <si>
    <t>F2</t>
  </si>
  <si>
    <t>F9</t>
  </si>
  <si>
    <t>F16</t>
  </si>
  <si>
    <t>F25</t>
  </si>
  <si>
    <t>M2</t>
  </si>
  <si>
    <t>M9</t>
  </si>
  <si>
    <t>M23</t>
  </si>
  <si>
    <t>M30</t>
  </si>
  <si>
    <t>A6</t>
  </si>
  <si>
    <t>A13</t>
  </si>
  <si>
    <t>A20</t>
  </si>
  <si>
    <t>A27</t>
  </si>
  <si>
    <t>Ch2hmk</t>
  </si>
  <si>
    <t>Ch3GQ</t>
  </si>
  <si>
    <t>BUS 3710 - 815</t>
  </si>
  <si>
    <t>c3excel</t>
  </si>
  <si>
    <t>Ch4GQ</t>
  </si>
  <si>
    <t>GP#1</t>
  </si>
  <si>
    <t>Exam1</t>
  </si>
  <si>
    <t>Ch6GQ</t>
  </si>
  <si>
    <t>Ch6hmk</t>
  </si>
  <si>
    <t>Exam2</t>
  </si>
  <si>
    <t>c</t>
  </si>
  <si>
    <t>GP#2</t>
  </si>
  <si>
    <t>ch8excel</t>
  </si>
  <si>
    <t>Ch9Quiz</t>
  </si>
  <si>
    <t>Ch9hmk</t>
  </si>
  <si>
    <t>DoodleN</t>
  </si>
  <si>
    <t>Exam3</t>
  </si>
  <si>
    <t>Ch12M</t>
  </si>
  <si>
    <t>Ch12(19)</t>
  </si>
  <si>
    <t>Ch12(30)</t>
  </si>
  <si>
    <t>Eval</t>
  </si>
  <si>
    <t>Pres</t>
  </si>
  <si>
    <t>hmk = 175/175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</si>
</sst>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  <numFmt numFmtId="168" formatCode="0.000%"/>
    <numFmt numFmtId="169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4"/>
      <color indexed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3" fillId="3" borderId="2" xfId="19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9" fontId="3" fillId="3" borderId="2" xfId="19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ill="1" applyAlignment="1">
      <alignment horizontal="center"/>
    </xf>
    <xf numFmtId="10" fontId="0" fillId="0" borderId="3" xfId="19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0" fontId="0" fillId="0" borderId="7" xfId="19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9" fontId="0" fillId="0" borderId="3" xfId="19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7" xfId="19" applyNumberFormat="1" applyFill="1" applyBorder="1" applyAlignment="1">
      <alignment horizontal="center"/>
    </xf>
    <xf numFmtId="10" fontId="0" fillId="0" borderId="3" xfId="19" applyNumberFormat="1" applyFill="1" applyBorder="1" applyAlignment="1">
      <alignment horizontal="center"/>
    </xf>
    <xf numFmtId="10" fontId="0" fillId="0" borderId="6" xfId="19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3" fillId="5" borderId="2" xfId="19" applyFont="1" applyFill="1" applyBorder="1" applyAlignment="1">
      <alignment horizontal="center"/>
    </xf>
    <xf numFmtId="167" fontId="8" fillId="4" borderId="1" xfId="19" applyNumberFormat="1" applyFont="1" applyFill="1" applyBorder="1" applyAlignment="1">
      <alignment horizontal="center"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9" xfId="0" applyFill="1" applyBorder="1" applyAlignment="1">
      <alignment horizontal="center"/>
    </xf>
    <xf numFmtId="1" fontId="0" fillId="0" borderId="0" xfId="0" applyNumberFormat="1" applyFill="1" applyAlignment="1" quotePrefix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ill="1" applyAlignment="1" quotePrefix="1">
      <alignment horizontal="center"/>
    </xf>
    <xf numFmtId="10" fontId="0" fillId="0" borderId="0" xfId="19" applyNumberFormat="1" applyFill="1" applyAlignment="1">
      <alignment horizontal="center"/>
    </xf>
    <xf numFmtId="10" fontId="0" fillId="0" borderId="10" xfId="19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7" fontId="3" fillId="3" borderId="2" xfId="19" applyNumberFormat="1" applyFont="1" applyFill="1" applyBorder="1" applyAlignment="1">
      <alignment horizontal="center"/>
    </xf>
    <xf numFmtId="10" fontId="0" fillId="0" borderId="11" xfId="19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" fontId="0" fillId="0" borderId="7" xfId="0" applyNumberFormat="1" applyFill="1" applyBorder="1" applyAlignment="1">
      <alignment horizontal="center"/>
    </xf>
    <xf numFmtId="16" fontId="0" fillId="0" borderId="8" xfId="0" applyNumberForma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7.57421875" style="0" bestFit="1" customWidth="1"/>
    <col min="2" max="2" width="7.140625" style="0" bestFit="1" customWidth="1"/>
    <col min="3" max="3" width="7.8515625" style="0" bestFit="1" customWidth="1"/>
    <col min="4" max="4" width="7.140625" style="0" bestFit="1" customWidth="1"/>
    <col min="5" max="5" width="7.421875" style="0" bestFit="1" customWidth="1"/>
    <col min="6" max="6" width="7.140625" style="0" customWidth="1"/>
    <col min="7" max="7" width="5.7109375" style="0" bestFit="1" customWidth="1"/>
    <col min="8" max="8" width="7.140625" style="0" customWidth="1"/>
    <col min="9" max="9" width="7.140625" style="0" bestFit="1" customWidth="1"/>
    <col min="10" max="10" width="7.8515625" style="0" bestFit="1" customWidth="1"/>
    <col min="11" max="11" width="6.8515625" style="0" bestFit="1" customWidth="1"/>
    <col min="12" max="12" width="2.00390625" style="0" bestFit="1" customWidth="1"/>
    <col min="13" max="13" width="5.7109375" style="0" bestFit="1" customWidth="1"/>
    <col min="14" max="14" width="8.421875" style="0" bestFit="1" customWidth="1"/>
    <col min="15" max="15" width="8.140625" style="0" bestFit="1" customWidth="1"/>
    <col min="16" max="16" width="7.8515625" style="0" bestFit="1" customWidth="1"/>
    <col min="17" max="17" width="8.00390625" style="0" bestFit="1" customWidth="1"/>
    <col min="18" max="18" width="6.8515625" style="0" bestFit="1" customWidth="1"/>
    <col min="19" max="19" width="6.8515625" style="0" customWidth="1"/>
    <col min="20" max="21" width="8.421875" style="0" bestFit="1" customWidth="1"/>
    <col min="22" max="22" width="8.421875" style="0" customWidth="1"/>
    <col min="23" max="23" width="5.57421875" style="0" bestFit="1" customWidth="1"/>
    <col min="24" max="24" width="2.28125" style="0" customWidth="1"/>
    <col min="28" max="28" width="11.8515625" style="0" bestFit="1" customWidth="1"/>
  </cols>
  <sheetData>
    <row r="1" spans="1:28" ht="13.5" thickBot="1">
      <c r="A1" s="37" t="s">
        <v>3</v>
      </c>
      <c r="B1" s="16">
        <v>10</v>
      </c>
      <c r="C1" s="16">
        <v>10</v>
      </c>
      <c r="D1" s="16">
        <v>15</v>
      </c>
      <c r="E1" s="16">
        <v>15</v>
      </c>
      <c r="F1" s="16">
        <v>5</v>
      </c>
      <c r="G1" s="16">
        <v>50</v>
      </c>
      <c r="H1" s="16">
        <v>150</v>
      </c>
      <c r="I1" s="16">
        <v>10</v>
      </c>
      <c r="J1" s="16">
        <v>10</v>
      </c>
      <c r="K1" s="16">
        <v>150</v>
      </c>
      <c r="L1" s="16">
        <v>0</v>
      </c>
      <c r="M1" s="16">
        <v>75</v>
      </c>
      <c r="N1" s="16">
        <v>15</v>
      </c>
      <c r="O1" s="16">
        <v>10</v>
      </c>
      <c r="P1" s="16">
        <v>15</v>
      </c>
      <c r="Q1" s="16">
        <v>25</v>
      </c>
      <c r="R1" s="16">
        <v>150</v>
      </c>
      <c r="S1" s="16">
        <v>10</v>
      </c>
      <c r="T1" s="16">
        <v>10</v>
      </c>
      <c r="U1" s="16">
        <v>10</v>
      </c>
      <c r="V1" s="16">
        <v>100</v>
      </c>
      <c r="W1" s="16">
        <v>5</v>
      </c>
      <c r="X1" s="16"/>
      <c r="Y1" s="30">
        <f>SUM(B1:X1)</f>
        <v>850</v>
      </c>
      <c r="Z1" s="3"/>
      <c r="AA1" s="3"/>
      <c r="AB1" s="3"/>
    </row>
    <row r="2" spans="1:28" ht="13.5" thickBot="1">
      <c r="A2" s="3" t="s">
        <v>67</v>
      </c>
      <c r="B2" s="16" t="s">
        <v>32</v>
      </c>
      <c r="C2" s="16" t="s">
        <v>45</v>
      </c>
      <c r="D2" s="16" t="s">
        <v>46</v>
      </c>
      <c r="E2" s="16" t="s">
        <v>48</v>
      </c>
      <c r="F2" s="16" t="s">
        <v>49</v>
      </c>
      <c r="G2" s="16" t="s">
        <v>50</v>
      </c>
      <c r="H2" s="16" t="s">
        <v>51</v>
      </c>
      <c r="I2" s="16" t="s">
        <v>52</v>
      </c>
      <c r="J2" s="16" t="s">
        <v>53</v>
      </c>
      <c r="K2" s="16" t="s">
        <v>54</v>
      </c>
      <c r="L2" s="16" t="s">
        <v>55</v>
      </c>
      <c r="M2" s="16" t="s">
        <v>56</v>
      </c>
      <c r="N2" s="16" t="s">
        <v>57</v>
      </c>
      <c r="O2" s="16" t="s">
        <v>58</v>
      </c>
      <c r="P2" s="16" t="s">
        <v>59</v>
      </c>
      <c r="Q2" s="16" t="s">
        <v>60</v>
      </c>
      <c r="R2" s="16" t="s">
        <v>61</v>
      </c>
      <c r="S2" s="16" t="s">
        <v>62</v>
      </c>
      <c r="T2" s="16" t="s">
        <v>63</v>
      </c>
      <c r="U2" s="16" t="s">
        <v>64</v>
      </c>
      <c r="V2" s="16" t="s">
        <v>66</v>
      </c>
      <c r="W2" s="16" t="s">
        <v>65</v>
      </c>
      <c r="X2" s="16"/>
      <c r="Y2" s="16" t="s">
        <v>4</v>
      </c>
      <c r="Z2" s="56" t="s">
        <v>5</v>
      </c>
      <c r="AA2" s="57"/>
      <c r="AB2" s="26" t="s">
        <v>22</v>
      </c>
    </row>
    <row r="3" spans="1:28" ht="13.5" thickBot="1">
      <c r="A3" s="37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  <c r="Z3" s="40"/>
      <c r="AA3" s="40"/>
      <c r="AB3" s="3"/>
    </row>
    <row r="4" spans="1:30" ht="12.75">
      <c r="A4" s="1">
        <v>8001</v>
      </c>
      <c r="B4" s="16">
        <v>10</v>
      </c>
      <c r="C4" s="16">
        <v>10</v>
      </c>
      <c r="D4" s="16">
        <v>15</v>
      </c>
      <c r="E4" s="16">
        <v>15</v>
      </c>
      <c r="F4" s="16">
        <v>5</v>
      </c>
      <c r="G4" s="16">
        <v>50</v>
      </c>
      <c r="H4" s="16">
        <v>135</v>
      </c>
      <c r="I4" s="16">
        <v>10</v>
      </c>
      <c r="J4" s="16">
        <v>10</v>
      </c>
      <c r="K4" s="16">
        <v>124</v>
      </c>
      <c r="L4" s="16">
        <v>5</v>
      </c>
      <c r="M4" s="16">
        <v>69</v>
      </c>
      <c r="N4" s="16">
        <v>14</v>
      </c>
      <c r="O4" s="16">
        <v>9</v>
      </c>
      <c r="P4" s="16">
        <v>15</v>
      </c>
      <c r="Q4" s="16">
        <v>20</v>
      </c>
      <c r="R4" s="16">
        <v>139</v>
      </c>
      <c r="S4" s="16">
        <v>10</v>
      </c>
      <c r="T4" s="16">
        <v>10</v>
      </c>
      <c r="U4" s="16">
        <v>10</v>
      </c>
      <c r="V4" s="16">
        <v>109</v>
      </c>
      <c r="W4" s="16">
        <v>10</v>
      </c>
      <c r="X4" s="16"/>
      <c r="Y4" s="16">
        <f aca="true" t="shared" si="0" ref="Y4:Y33">SUM(B4:X4)</f>
        <v>804</v>
      </c>
      <c r="Z4" s="23">
        <f aca="true" t="shared" si="1" ref="Z4:Z18">Y4/$Y$1</f>
        <v>0.9458823529411765</v>
      </c>
      <c r="AA4" s="24" t="str">
        <f>IF(Z4&gt;='Grade Settings'!$C$5,"A",IF(Z4&gt;='Grade Settings'!$C$6,"B",IF(Z4&gt;='Grade Settings'!$C$7,"C",IF(Z4&gt;='Grade Settings'!$C$8,"D",IF(Z4&gt;='Grade Settings'!$C$9,"F")))))</f>
        <v>A</v>
      </c>
      <c r="AB4" s="16">
        <f>Attendance!Q4</f>
        <v>6</v>
      </c>
      <c r="AC4" s="26"/>
      <c r="AD4" s="1"/>
    </row>
    <row r="5" spans="1:30" ht="12.75">
      <c r="A5" s="1">
        <v>8002</v>
      </c>
      <c r="B5" s="16">
        <v>10</v>
      </c>
      <c r="C5" s="16">
        <v>10</v>
      </c>
      <c r="D5" s="16">
        <v>15</v>
      </c>
      <c r="E5" s="16">
        <v>15</v>
      </c>
      <c r="F5" s="16">
        <v>5</v>
      </c>
      <c r="G5" s="16">
        <v>50</v>
      </c>
      <c r="H5" s="16">
        <v>124</v>
      </c>
      <c r="I5" s="16">
        <v>10</v>
      </c>
      <c r="J5" s="16">
        <v>10</v>
      </c>
      <c r="K5" s="16">
        <v>120</v>
      </c>
      <c r="L5" s="16">
        <v>5</v>
      </c>
      <c r="M5" s="16">
        <v>69</v>
      </c>
      <c r="N5" s="16">
        <v>15</v>
      </c>
      <c r="O5" s="16">
        <v>10</v>
      </c>
      <c r="P5" s="16">
        <v>15</v>
      </c>
      <c r="Q5" s="16">
        <v>25</v>
      </c>
      <c r="R5" s="16">
        <v>124</v>
      </c>
      <c r="S5" s="16">
        <v>10</v>
      </c>
      <c r="T5" s="16">
        <v>9</v>
      </c>
      <c r="U5" s="16">
        <v>9</v>
      </c>
      <c r="V5" s="16">
        <v>109</v>
      </c>
      <c r="W5" s="16">
        <v>10</v>
      </c>
      <c r="X5" s="16"/>
      <c r="Y5" s="16">
        <f t="shared" si="0"/>
        <v>779</v>
      </c>
      <c r="Z5" s="17">
        <f t="shared" si="1"/>
        <v>0.9164705882352941</v>
      </c>
      <c r="AA5" s="18" t="str">
        <f>IF(Z5&gt;='Grade Settings'!$C$5,"A",IF(Z5&gt;='Grade Settings'!$C$6,"B",IF(Z5&gt;='Grade Settings'!$C$7,"C",IF(Z5&gt;='Grade Settings'!$C$8,"D",IF(Z5&gt;='Grade Settings'!$C$9,"F")))))</f>
        <v>A</v>
      </c>
      <c r="AB5" s="16">
        <f>Attendance!Q5</f>
        <v>0</v>
      </c>
      <c r="AC5" s="26"/>
      <c r="AD5" s="1"/>
    </row>
    <row r="6" spans="1:30" ht="12.75">
      <c r="A6" s="1">
        <v>8003</v>
      </c>
      <c r="B6" s="16">
        <v>10</v>
      </c>
      <c r="C6" s="16">
        <v>10</v>
      </c>
      <c r="D6" s="16">
        <v>15</v>
      </c>
      <c r="E6" s="16">
        <v>14</v>
      </c>
      <c r="F6" s="16">
        <v>5</v>
      </c>
      <c r="G6" s="16">
        <v>49</v>
      </c>
      <c r="H6" s="16">
        <v>139</v>
      </c>
      <c r="I6" s="16">
        <v>10</v>
      </c>
      <c r="J6" s="16">
        <v>10</v>
      </c>
      <c r="K6" s="16">
        <v>143</v>
      </c>
      <c r="L6" s="16">
        <v>5</v>
      </c>
      <c r="M6" s="16">
        <v>63</v>
      </c>
      <c r="N6" s="16">
        <v>14</v>
      </c>
      <c r="O6" s="16">
        <v>9</v>
      </c>
      <c r="P6" s="16">
        <v>15</v>
      </c>
      <c r="Q6" s="16">
        <v>25</v>
      </c>
      <c r="R6" s="16">
        <v>131</v>
      </c>
      <c r="S6" s="16">
        <v>10</v>
      </c>
      <c r="T6" s="16">
        <v>9</v>
      </c>
      <c r="U6" s="16">
        <v>9</v>
      </c>
      <c r="V6" s="16">
        <v>108</v>
      </c>
      <c r="W6" s="16">
        <v>10</v>
      </c>
      <c r="X6" s="16"/>
      <c r="Y6" s="16">
        <f t="shared" si="0"/>
        <v>813</v>
      </c>
      <c r="Z6" s="17">
        <f t="shared" si="1"/>
        <v>0.9564705882352941</v>
      </c>
      <c r="AA6" s="18" t="str">
        <f>IF(Z6&gt;='Grade Settings'!$C$5,"A",IF(Z6&gt;='Grade Settings'!$C$6,"B",IF(Z6&gt;='Grade Settings'!$C$7,"C",IF(Z6&gt;='Grade Settings'!$C$8,"D",IF(Z6&gt;='Grade Settings'!$C$9,"F")))))</f>
        <v>A</v>
      </c>
      <c r="AB6" s="16">
        <f>Attendance!Q6</f>
        <v>0</v>
      </c>
      <c r="AC6" s="26"/>
      <c r="AD6" s="1"/>
    </row>
    <row r="7" spans="1:30" ht="12.75">
      <c r="A7" s="1">
        <v>8004</v>
      </c>
      <c r="B7" s="16">
        <v>10</v>
      </c>
      <c r="C7" s="16">
        <v>10</v>
      </c>
      <c r="D7" s="16">
        <v>15</v>
      </c>
      <c r="E7" s="16">
        <v>15</v>
      </c>
      <c r="F7" s="16">
        <v>5</v>
      </c>
      <c r="G7" s="16">
        <v>49</v>
      </c>
      <c r="H7" s="16">
        <v>136</v>
      </c>
      <c r="I7" s="16">
        <v>10</v>
      </c>
      <c r="J7" s="16">
        <v>10</v>
      </c>
      <c r="K7" s="16">
        <v>140</v>
      </c>
      <c r="L7" s="16">
        <v>5</v>
      </c>
      <c r="M7" s="16">
        <v>68</v>
      </c>
      <c r="N7" s="16">
        <v>15</v>
      </c>
      <c r="O7" s="16">
        <v>9</v>
      </c>
      <c r="P7" s="16">
        <v>14</v>
      </c>
      <c r="Q7" s="16">
        <v>25</v>
      </c>
      <c r="R7" s="16">
        <v>127</v>
      </c>
      <c r="S7" s="16">
        <v>10</v>
      </c>
      <c r="T7" s="16">
        <v>10</v>
      </c>
      <c r="U7" s="16">
        <v>9</v>
      </c>
      <c r="V7" s="16">
        <v>108</v>
      </c>
      <c r="W7" s="16">
        <v>10</v>
      </c>
      <c r="X7" s="16"/>
      <c r="Y7" s="16">
        <f t="shared" si="0"/>
        <v>810</v>
      </c>
      <c r="Z7" s="17">
        <f t="shared" si="1"/>
        <v>0.9529411764705882</v>
      </c>
      <c r="AA7" s="18" t="str">
        <f>IF(Z7&gt;='Grade Settings'!$C$5,"A",IF(Z7&gt;='Grade Settings'!$C$6,"B",IF(Z7&gt;='Grade Settings'!$C$7,"C",IF(Z7&gt;='Grade Settings'!$C$8,"D",IF(Z7&gt;='Grade Settings'!$C$9,"F")))))</f>
        <v>A</v>
      </c>
      <c r="AB7" s="16">
        <f>Attendance!Q7</f>
        <v>0</v>
      </c>
      <c r="AC7" s="26"/>
      <c r="AD7" s="1"/>
    </row>
    <row r="8" spans="1:30" ht="12.75">
      <c r="A8" s="1">
        <v>8005</v>
      </c>
      <c r="B8" s="16">
        <v>10</v>
      </c>
      <c r="C8" s="16">
        <v>10</v>
      </c>
      <c r="D8" s="16">
        <v>15</v>
      </c>
      <c r="E8" s="16">
        <v>13</v>
      </c>
      <c r="F8" s="16">
        <v>5</v>
      </c>
      <c r="G8" s="16">
        <v>49</v>
      </c>
      <c r="H8" s="16">
        <v>115</v>
      </c>
      <c r="I8" s="16">
        <v>10</v>
      </c>
      <c r="J8" s="16">
        <v>10</v>
      </c>
      <c r="K8" s="16">
        <v>100</v>
      </c>
      <c r="L8" s="16">
        <v>5</v>
      </c>
      <c r="M8" s="16">
        <v>59</v>
      </c>
      <c r="N8" s="16">
        <v>15</v>
      </c>
      <c r="O8" s="16">
        <v>9</v>
      </c>
      <c r="P8" s="16">
        <v>14</v>
      </c>
      <c r="Q8" s="16">
        <v>25</v>
      </c>
      <c r="R8" s="16">
        <v>107</v>
      </c>
      <c r="S8" s="16">
        <v>10</v>
      </c>
      <c r="T8" s="16">
        <v>9</v>
      </c>
      <c r="U8" s="16">
        <v>9</v>
      </c>
      <c r="V8" s="16">
        <v>109</v>
      </c>
      <c r="W8" s="16">
        <v>10</v>
      </c>
      <c r="X8" s="16"/>
      <c r="Y8" s="16">
        <f t="shared" si="0"/>
        <v>718</v>
      </c>
      <c r="Z8" s="17">
        <f t="shared" si="1"/>
        <v>0.8447058823529412</v>
      </c>
      <c r="AA8" s="18" t="str">
        <f>IF(Z8&gt;='Grade Settings'!$C$5,"A",IF(Z8&gt;='Grade Settings'!$C$6,"B",IF(Z8&gt;='Grade Settings'!$C$7,"C",IF(Z8&gt;='Grade Settings'!$C$8,"D",IF(Z8&gt;='Grade Settings'!$C$9,"F")))))</f>
        <v>B</v>
      </c>
      <c r="AB8" s="16">
        <f>Attendance!Q8</f>
        <v>0</v>
      </c>
      <c r="AC8" s="26"/>
      <c r="AD8" s="1"/>
    </row>
    <row r="9" spans="1:30" ht="12.75">
      <c r="A9" s="1">
        <v>8006</v>
      </c>
      <c r="B9" s="16">
        <v>10</v>
      </c>
      <c r="C9" s="16">
        <v>10</v>
      </c>
      <c r="D9" s="16">
        <v>15</v>
      </c>
      <c r="E9" s="16">
        <v>15</v>
      </c>
      <c r="F9" s="16">
        <v>5</v>
      </c>
      <c r="G9" s="16">
        <v>49</v>
      </c>
      <c r="H9" s="16">
        <v>129</v>
      </c>
      <c r="I9" s="16">
        <v>10</v>
      </c>
      <c r="J9" s="16">
        <v>10</v>
      </c>
      <c r="K9" s="16">
        <v>113</v>
      </c>
      <c r="L9" s="16">
        <v>5</v>
      </c>
      <c r="M9" s="16">
        <v>72</v>
      </c>
      <c r="N9" s="16">
        <v>15</v>
      </c>
      <c r="O9" s="16">
        <v>9</v>
      </c>
      <c r="P9" s="16">
        <v>15</v>
      </c>
      <c r="Q9" s="16">
        <v>25</v>
      </c>
      <c r="R9" s="16">
        <v>116</v>
      </c>
      <c r="S9" s="16">
        <v>8</v>
      </c>
      <c r="T9" s="16">
        <v>2</v>
      </c>
      <c r="U9" s="16">
        <v>2</v>
      </c>
      <c r="V9" s="16">
        <v>107</v>
      </c>
      <c r="W9" s="16">
        <v>10</v>
      </c>
      <c r="X9" s="16"/>
      <c r="Y9" s="16">
        <f t="shared" si="0"/>
        <v>752</v>
      </c>
      <c r="Z9" s="17">
        <f t="shared" si="1"/>
        <v>0.8847058823529412</v>
      </c>
      <c r="AA9" s="18" t="str">
        <f>IF(Z9&gt;='Grade Settings'!$C$5,"A",IF(Z9&gt;='Grade Settings'!$C$6,"B",IF(Z9&gt;='Grade Settings'!$C$7,"C",IF(Z9&gt;='Grade Settings'!$C$8,"D",IF(Z9&gt;='Grade Settings'!$C$9,"F")))))</f>
        <v>B</v>
      </c>
      <c r="AB9" s="16">
        <f>Attendance!Q9</f>
        <v>0</v>
      </c>
      <c r="AC9" s="26"/>
      <c r="AD9" s="1"/>
    </row>
    <row r="10" spans="1:30" ht="12.75">
      <c r="A10" s="1">
        <v>8007</v>
      </c>
      <c r="B10" s="16">
        <v>10</v>
      </c>
      <c r="C10" s="16">
        <v>10</v>
      </c>
      <c r="D10" s="16">
        <v>15</v>
      </c>
      <c r="E10" s="16">
        <v>15</v>
      </c>
      <c r="F10" s="16">
        <v>5</v>
      </c>
      <c r="G10" s="16">
        <v>46</v>
      </c>
      <c r="H10" s="16">
        <v>146</v>
      </c>
      <c r="I10" s="16">
        <v>10</v>
      </c>
      <c r="J10" s="16">
        <v>10</v>
      </c>
      <c r="K10" s="16">
        <v>133</v>
      </c>
      <c r="L10" s="16">
        <v>5</v>
      </c>
      <c r="M10" s="16">
        <v>72</v>
      </c>
      <c r="N10" s="16">
        <v>15</v>
      </c>
      <c r="O10" s="16">
        <v>9</v>
      </c>
      <c r="P10" s="16">
        <v>15</v>
      </c>
      <c r="Q10" s="16">
        <v>25</v>
      </c>
      <c r="R10" s="16">
        <v>141</v>
      </c>
      <c r="S10" s="16">
        <v>10</v>
      </c>
      <c r="T10" s="16">
        <v>10</v>
      </c>
      <c r="U10" s="16">
        <v>9</v>
      </c>
      <c r="V10" s="16">
        <v>107</v>
      </c>
      <c r="W10" s="16">
        <v>10</v>
      </c>
      <c r="X10" s="16"/>
      <c r="Y10" s="16">
        <f t="shared" si="0"/>
        <v>828</v>
      </c>
      <c r="Z10" s="17">
        <f t="shared" si="1"/>
        <v>0.9741176470588235</v>
      </c>
      <c r="AA10" s="18" t="str">
        <f>IF(Z10&gt;='Grade Settings'!$C$5,"A",IF(Z10&gt;='Grade Settings'!$C$6,"B",IF(Z10&gt;='Grade Settings'!$C$7,"C",IF(Z10&gt;='Grade Settings'!$C$8,"D",IF(Z10&gt;='Grade Settings'!$C$9,"F")))))</f>
        <v>A</v>
      </c>
      <c r="AB10" s="16">
        <f>Attendance!Q10</f>
        <v>0</v>
      </c>
      <c r="AC10" s="26"/>
      <c r="AD10" s="1"/>
    </row>
    <row r="11" spans="1:30" ht="12.75">
      <c r="A11" s="1">
        <v>8008</v>
      </c>
      <c r="B11" s="16">
        <v>10</v>
      </c>
      <c r="C11" s="16">
        <v>10</v>
      </c>
      <c r="D11" s="16">
        <v>15</v>
      </c>
      <c r="E11" s="16">
        <v>15</v>
      </c>
      <c r="F11" s="16">
        <v>5</v>
      </c>
      <c r="G11" s="16">
        <v>49</v>
      </c>
      <c r="H11" s="16">
        <v>122</v>
      </c>
      <c r="I11" s="16">
        <v>10</v>
      </c>
      <c r="J11" s="16">
        <v>10</v>
      </c>
      <c r="K11" s="16">
        <v>83</v>
      </c>
      <c r="L11" s="16">
        <v>5</v>
      </c>
      <c r="M11" s="16">
        <v>59</v>
      </c>
      <c r="N11" s="16">
        <v>15</v>
      </c>
      <c r="O11" s="16">
        <v>9</v>
      </c>
      <c r="P11" s="16">
        <v>14</v>
      </c>
      <c r="Q11" s="16">
        <v>25</v>
      </c>
      <c r="R11" s="16">
        <v>121</v>
      </c>
      <c r="S11" s="16">
        <v>10</v>
      </c>
      <c r="T11" s="16">
        <v>9</v>
      </c>
      <c r="U11" s="16">
        <v>8</v>
      </c>
      <c r="V11" s="16">
        <v>109</v>
      </c>
      <c r="W11" s="16">
        <v>10</v>
      </c>
      <c r="X11" s="16"/>
      <c r="Y11" s="16">
        <f t="shared" si="0"/>
        <v>723</v>
      </c>
      <c r="Z11" s="17">
        <f t="shared" si="1"/>
        <v>0.8505882352941176</v>
      </c>
      <c r="AA11" s="18" t="str">
        <f>IF(Z11&gt;='Grade Settings'!$C$5,"A",IF(Z11&gt;='Grade Settings'!$C$6,"B",IF(Z11&gt;='Grade Settings'!$C$7,"C",IF(Z11&gt;='Grade Settings'!$C$8,"D",IF(Z11&gt;='Grade Settings'!$C$9,"F")))))</f>
        <v>B</v>
      </c>
      <c r="AB11" s="16">
        <f>Attendance!Q11</f>
        <v>0</v>
      </c>
      <c r="AC11" s="26"/>
      <c r="AD11" s="1"/>
    </row>
    <row r="12" spans="1:30" ht="12.75">
      <c r="A12" s="1">
        <v>8009</v>
      </c>
      <c r="B12" s="16">
        <v>10</v>
      </c>
      <c r="C12" s="16">
        <v>10</v>
      </c>
      <c r="D12" s="16">
        <v>15</v>
      </c>
      <c r="E12" s="16">
        <v>15</v>
      </c>
      <c r="F12" s="16">
        <v>4</v>
      </c>
      <c r="G12" s="16">
        <v>49</v>
      </c>
      <c r="H12" s="16">
        <v>146</v>
      </c>
      <c r="I12" s="16">
        <v>10</v>
      </c>
      <c r="J12" s="16">
        <v>10</v>
      </c>
      <c r="K12" s="16">
        <v>133</v>
      </c>
      <c r="L12" s="16">
        <v>5</v>
      </c>
      <c r="M12" s="16">
        <v>72</v>
      </c>
      <c r="N12" s="16">
        <v>15</v>
      </c>
      <c r="O12" s="16">
        <v>10</v>
      </c>
      <c r="P12" s="16">
        <v>15</v>
      </c>
      <c r="Q12" s="16">
        <v>25</v>
      </c>
      <c r="R12" s="16">
        <v>148</v>
      </c>
      <c r="S12" s="16">
        <v>10</v>
      </c>
      <c r="T12" s="16">
        <v>10</v>
      </c>
      <c r="U12" s="16">
        <v>10</v>
      </c>
      <c r="V12" s="16">
        <v>107</v>
      </c>
      <c r="W12" s="16">
        <v>10</v>
      </c>
      <c r="X12" s="16"/>
      <c r="Y12" s="16">
        <f t="shared" si="0"/>
        <v>839</v>
      </c>
      <c r="Z12" s="17">
        <f t="shared" si="1"/>
        <v>0.9870588235294118</v>
      </c>
      <c r="AA12" s="18" t="str">
        <f>IF(Z12&gt;='Grade Settings'!$C$5,"A",IF(Z12&gt;='Grade Settings'!$C$6,"B",IF(Z12&gt;='Grade Settings'!$C$7,"C",IF(Z12&gt;='Grade Settings'!$C$8,"D",IF(Z12&gt;='Grade Settings'!$C$9,"F")))))</f>
        <v>A</v>
      </c>
      <c r="AB12" s="16">
        <f>Attendance!Q12</f>
        <v>0</v>
      </c>
      <c r="AC12" s="26"/>
      <c r="AD12" s="1"/>
    </row>
    <row r="13" spans="1:30" ht="12.75">
      <c r="A13" s="1">
        <v>8010</v>
      </c>
      <c r="B13" s="16">
        <v>10</v>
      </c>
      <c r="C13" s="16">
        <v>10</v>
      </c>
      <c r="D13" s="16">
        <v>15</v>
      </c>
      <c r="E13" s="16">
        <v>15</v>
      </c>
      <c r="F13" s="16">
        <v>5</v>
      </c>
      <c r="G13" s="16">
        <v>49</v>
      </c>
      <c r="H13" s="16">
        <v>107</v>
      </c>
      <c r="I13" s="16">
        <v>10</v>
      </c>
      <c r="J13" s="16">
        <v>8</v>
      </c>
      <c r="K13" s="16">
        <v>95</v>
      </c>
      <c r="L13" s="16">
        <v>5</v>
      </c>
      <c r="M13" s="16">
        <v>72</v>
      </c>
      <c r="N13" s="16">
        <v>14</v>
      </c>
      <c r="O13" s="16">
        <v>9</v>
      </c>
      <c r="P13" s="16">
        <v>15</v>
      </c>
      <c r="Q13" s="16">
        <v>25</v>
      </c>
      <c r="R13" s="16">
        <v>128</v>
      </c>
      <c r="S13" s="16">
        <v>10</v>
      </c>
      <c r="T13" s="16">
        <v>10</v>
      </c>
      <c r="U13" s="16">
        <v>10</v>
      </c>
      <c r="V13" s="16">
        <v>107</v>
      </c>
      <c r="W13" s="16">
        <v>10</v>
      </c>
      <c r="X13" s="16"/>
      <c r="Y13" s="16">
        <f t="shared" si="0"/>
        <v>739</v>
      </c>
      <c r="Z13" s="17">
        <f t="shared" si="1"/>
        <v>0.8694117647058823</v>
      </c>
      <c r="AA13" s="18" t="str">
        <f>IF(Z13&gt;='Grade Settings'!$C$5,"A",IF(Z13&gt;='Grade Settings'!$C$6,"B",IF(Z13&gt;='Grade Settings'!$C$7,"C",IF(Z13&gt;='Grade Settings'!$C$8,"D",IF(Z13&gt;='Grade Settings'!$C$9,"F")))))</f>
        <v>B</v>
      </c>
      <c r="AB13" s="16">
        <f>Attendance!Q13</f>
        <v>1</v>
      </c>
      <c r="AC13" s="26"/>
      <c r="AD13" s="1"/>
    </row>
    <row r="14" spans="1:30" ht="12.75">
      <c r="A14" s="1">
        <v>8011</v>
      </c>
      <c r="B14" s="16">
        <v>10</v>
      </c>
      <c r="C14" s="16">
        <v>10</v>
      </c>
      <c r="D14" s="16">
        <v>15</v>
      </c>
      <c r="E14" s="16">
        <v>15</v>
      </c>
      <c r="F14" s="16">
        <v>5</v>
      </c>
      <c r="G14" s="16">
        <v>49</v>
      </c>
      <c r="H14" s="16">
        <v>125</v>
      </c>
      <c r="I14" s="16">
        <v>10</v>
      </c>
      <c r="J14" s="16">
        <v>10</v>
      </c>
      <c r="K14" s="16">
        <v>116</v>
      </c>
      <c r="L14" s="16">
        <v>5</v>
      </c>
      <c r="M14" s="16">
        <v>59</v>
      </c>
      <c r="N14" s="16">
        <v>15</v>
      </c>
      <c r="O14" s="16">
        <v>9</v>
      </c>
      <c r="P14" s="16">
        <v>14</v>
      </c>
      <c r="Q14" s="16">
        <v>20</v>
      </c>
      <c r="R14" s="16">
        <v>126</v>
      </c>
      <c r="S14" s="16">
        <v>10</v>
      </c>
      <c r="T14" s="16">
        <v>9</v>
      </c>
      <c r="U14" s="16">
        <v>8</v>
      </c>
      <c r="V14" s="16">
        <v>109</v>
      </c>
      <c r="W14" s="16">
        <v>10</v>
      </c>
      <c r="X14" s="16"/>
      <c r="Y14" s="16">
        <f t="shared" si="0"/>
        <v>759</v>
      </c>
      <c r="Z14" s="17">
        <f t="shared" si="1"/>
        <v>0.8929411764705882</v>
      </c>
      <c r="AA14" s="18" t="str">
        <f>IF(Z14&gt;='Grade Settings'!$C$5,"A",IF(Z14&gt;='Grade Settings'!$C$6,"B",IF(Z14&gt;='Grade Settings'!$C$7,"C",IF(Z14&gt;='Grade Settings'!$C$8,"D",IF(Z14&gt;='Grade Settings'!$C$9,"F")))))</f>
        <v>B</v>
      </c>
      <c r="AB14" s="16">
        <f>Attendance!Q14</f>
        <v>0</v>
      </c>
      <c r="AC14" s="26"/>
      <c r="AD14" s="1"/>
    </row>
    <row r="15" spans="1:30" ht="12.75">
      <c r="A15" s="1">
        <v>8012</v>
      </c>
      <c r="B15" s="16">
        <v>10</v>
      </c>
      <c r="C15" s="16">
        <v>10</v>
      </c>
      <c r="D15" s="16">
        <v>15</v>
      </c>
      <c r="E15" s="16">
        <v>15</v>
      </c>
      <c r="F15" s="16">
        <v>5</v>
      </c>
      <c r="G15" s="16">
        <v>49</v>
      </c>
      <c r="H15" s="16">
        <v>134</v>
      </c>
      <c r="I15" s="16">
        <v>10</v>
      </c>
      <c r="J15" s="16">
        <v>10</v>
      </c>
      <c r="K15" s="16">
        <v>119</v>
      </c>
      <c r="L15" s="16">
        <v>5</v>
      </c>
      <c r="M15" s="16">
        <v>68</v>
      </c>
      <c r="N15" s="16">
        <v>15</v>
      </c>
      <c r="O15" s="16">
        <v>9</v>
      </c>
      <c r="P15" s="16">
        <v>14</v>
      </c>
      <c r="Q15" s="16">
        <v>25</v>
      </c>
      <c r="R15" s="16">
        <v>146</v>
      </c>
      <c r="S15" s="16">
        <v>10</v>
      </c>
      <c r="T15" s="16">
        <v>10</v>
      </c>
      <c r="U15" s="16">
        <v>9</v>
      </c>
      <c r="V15" s="16">
        <v>108</v>
      </c>
      <c r="W15" s="16">
        <v>10</v>
      </c>
      <c r="X15" s="16"/>
      <c r="Y15" s="16">
        <f t="shared" si="0"/>
        <v>806</v>
      </c>
      <c r="Z15" s="17">
        <f t="shared" si="1"/>
        <v>0.9482352941176471</v>
      </c>
      <c r="AA15" s="18" t="str">
        <f>IF(Z15&gt;='Grade Settings'!$C$5,"A",IF(Z15&gt;='Grade Settings'!$C$6,"B",IF(Z15&gt;='Grade Settings'!$C$7,"C",IF(Z15&gt;='Grade Settings'!$C$8,"D",IF(Z15&gt;='Grade Settings'!$C$9,"F")))))</f>
        <v>A</v>
      </c>
      <c r="AB15" s="16">
        <f>Attendance!Q15</f>
        <v>3</v>
      </c>
      <c r="AC15" s="26"/>
      <c r="AD15" s="1"/>
    </row>
    <row r="16" spans="1:30" ht="12.75">
      <c r="A16" s="1">
        <v>8013</v>
      </c>
      <c r="B16" s="16">
        <v>10</v>
      </c>
      <c r="C16" s="16">
        <v>10</v>
      </c>
      <c r="D16" s="16">
        <v>15</v>
      </c>
      <c r="E16" s="16">
        <v>15</v>
      </c>
      <c r="F16" s="16">
        <v>5</v>
      </c>
      <c r="G16" s="16">
        <v>49</v>
      </c>
      <c r="H16" s="16">
        <v>103</v>
      </c>
      <c r="I16" s="16">
        <v>10</v>
      </c>
      <c r="J16" s="16">
        <v>10</v>
      </c>
      <c r="K16" s="16">
        <v>92</v>
      </c>
      <c r="L16" s="16">
        <v>5</v>
      </c>
      <c r="M16" s="16">
        <v>68</v>
      </c>
      <c r="N16" s="16">
        <v>14</v>
      </c>
      <c r="O16" s="16">
        <v>9</v>
      </c>
      <c r="P16" s="16">
        <v>14</v>
      </c>
      <c r="Q16" s="16">
        <v>18</v>
      </c>
      <c r="R16" s="16">
        <v>108</v>
      </c>
      <c r="S16" s="16">
        <v>10</v>
      </c>
      <c r="T16" s="16">
        <v>10</v>
      </c>
      <c r="U16" s="16">
        <v>9</v>
      </c>
      <c r="V16" s="16">
        <v>108</v>
      </c>
      <c r="W16" s="16">
        <v>10</v>
      </c>
      <c r="X16" s="16"/>
      <c r="Y16" s="16">
        <f t="shared" si="0"/>
        <v>702</v>
      </c>
      <c r="Z16" s="17">
        <f t="shared" si="1"/>
        <v>0.8258823529411765</v>
      </c>
      <c r="AA16" s="18" t="str">
        <f>IF(Z16&gt;='Grade Settings'!$C$5,"A",IF(Z16&gt;='Grade Settings'!$C$6,"B",IF(Z16&gt;='Grade Settings'!$C$7,"C",IF(Z16&gt;='Grade Settings'!$C$8,"D",IF(Z16&gt;='Grade Settings'!$C$9,"F")))))</f>
        <v>B</v>
      </c>
      <c r="AB16" s="16">
        <f>Attendance!Q16</f>
        <v>0</v>
      </c>
      <c r="AC16" s="26"/>
      <c r="AD16" s="1"/>
    </row>
    <row r="17" spans="1:30" ht="12.75">
      <c r="A17" s="1">
        <v>8014</v>
      </c>
      <c r="B17" s="16">
        <v>10</v>
      </c>
      <c r="C17" s="16">
        <v>10</v>
      </c>
      <c r="D17" s="16">
        <v>15</v>
      </c>
      <c r="E17" s="16">
        <v>15</v>
      </c>
      <c r="F17" s="16">
        <v>5</v>
      </c>
      <c r="G17" s="16">
        <v>49</v>
      </c>
      <c r="H17" s="16">
        <v>135</v>
      </c>
      <c r="I17" s="16">
        <v>10</v>
      </c>
      <c r="J17" s="16">
        <v>10</v>
      </c>
      <c r="K17" s="16">
        <v>138</v>
      </c>
      <c r="L17" s="16">
        <v>5</v>
      </c>
      <c r="M17" s="16">
        <v>63</v>
      </c>
      <c r="N17" s="16">
        <v>15</v>
      </c>
      <c r="O17" s="16">
        <v>9</v>
      </c>
      <c r="P17" s="16">
        <v>15</v>
      </c>
      <c r="Q17" s="16">
        <v>25</v>
      </c>
      <c r="R17" s="16">
        <v>129</v>
      </c>
      <c r="S17" s="16">
        <v>10</v>
      </c>
      <c r="T17" s="16">
        <v>9</v>
      </c>
      <c r="U17" s="16">
        <v>9</v>
      </c>
      <c r="V17" s="16">
        <v>108</v>
      </c>
      <c r="W17" s="16">
        <v>10</v>
      </c>
      <c r="X17" s="16"/>
      <c r="Y17" s="16">
        <f t="shared" si="0"/>
        <v>804</v>
      </c>
      <c r="Z17" s="17">
        <f t="shared" si="1"/>
        <v>0.9458823529411765</v>
      </c>
      <c r="AA17" s="18" t="str">
        <f>IF(Z17&gt;='Grade Settings'!$C$5,"A",IF(Z17&gt;='Grade Settings'!$C$6,"B",IF(Z17&gt;='Grade Settings'!$C$7,"C",IF(Z17&gt;='Grade Settings'!$C$8,"D",IF(Z17&gt;='Grade Settings'!$C$9,"F")))))</f>
        <v>A</v>
      </c>
      <c r="AB17" s="16">
        <f>Attendance!Q17</f>
        <v>0</v>
      </c>
      <c r="AC17" s="26"/>
      <c r="AD17" s="1"/>
    </row>
    <row r="18" spans="1:30" ht="12.75">
      <c r="A18" s="1">
        <v>8015</v>
      </c>
      <c r="B18" s="16">
        <v>10</v>
      </c>
      <c r="C18" s="16">
        <v>10</v>
      </c>
      <c r="D18" s="16">
        <v>15</v>
      </c>
      <c r="E18" s="16">
        <v>15</v>
      </c>
      <c r="F18" s="16">
        <v>5</v>
      </c>
      <c r="G18" s="16">
        <v>50</v>
      </c>
      <c r="H18" s="16">
        <v>123</v>
      </c>
      <c r="I18" s="16">
        <v>10</v>
      </c>
      <c r="J18" s="16">
        <v>10</v>
      </c>
      <c r="K18" s="16">
        <v>115</v>
      </c>
      <c r="L18" s="16">
        <v>5</v>
      </c>
      <c r="M18" s="16">
        <v>69</v>
      </c>
      <c r="N18" s="16">
        <v>14</v>
      </c>
      <c r="O18" s="16">
        <v>10</v>
      </c>
      <c r="P18" s="16">
        <v>15</v>
      </c>
      <c r="Q18" s="16">
        <v>19</v>
      </c>
      <c r="R18" s="16">
        <v>111</v>
      </c>
      <c r="S18" s="16">
        <v>10</v>
      </c>
      <c r="T18" s="16">
        <v>10</v>
      </c>
      <c r="U18" s="16">
        <v>9</v>
      </c>
      <c r="V18" s="16">
        <v>109</v>
      </c>
      <c r="W18" s="16">
        <v>10</v>
      </c>
      <c r="X18" s="16"/>
      <c r="Y18" s="16">
        <f t="shared" si="0"/>
        <v>754</v>
      </c>
      <c r="Z18" s="17">
        <f t="shared" si="1"/>
        <v>0.8870588235294118</v>
      </c>
      <c r="AA18" s="18" t="str">
        <f>IF(Z18&gt;='Grade Settings'!$C$5,"A",IF(Z18&gt;='Grade Settings'!$C$6,"B",IF(Z18&gt;='Grade Settings'!$C$7,"C",IF(Z18&gt;='Grade Settings'!$C$8,"D",IF(Z18&gt;='Grade Settings'!$C$9,"F")))))</f>
        <v>B</v>
      </c>
      <c r="AB18" s="16">
        <f>Attendance!Q18</f>
        <v>1</v>
      </c>
      <c r="AC18" s="26"/>
      <c r="AD18" s="1"/>
    </row>
    <row r="19" spans="1:30" ht="12.75">
      <c r="A19" s="1">
        <v>8016</v>
      </c>
      <c r="B19" s="16">
        <v>10</v>
      </c>
      <c r="C19" s="16">
        <v>9</v>
      </c>
      <c r="D19" s="16">
        <v>15</v>
      </c>
      <c r="E19" s="16">
        <v>14</v>
      </c>
      <c r="F19" s="16">
        <v>4</v>
      </c>
      <c r="G19" s="16">
        <v>49</v>
      </c>
      <c r="H19" s="16">
        <v>124</v>
      </c>
      <c r="I19" s="16">
        <v>10</v>
      </c>
      <c r="J19" s="16">
        <v>10</v>
      </c>
      <c r="K19" s="16">
        <v>116</v>
      </c>
      <c r="L19" s="16">
        <v>5</v>
      </c>
      <c r="M19" s="16">
        <v>63</v>
      </c>
      <c r="N19" s="16">
        <v>15</v>
      </c>
      <c r="O19" s="16">
        <v>9</v>
      </c>
      <c r="P19" s="16">
        <v>15</v>
      </c>
      <c r="Q19" s="16">
        <v>12</v>
      </c>
      <c r="R19" s="16">
        <v>131</v>
      </c>
      <c r="S19" s="16">
        <v>8</v>
      </c>
      <c r="T19" s="16">
        <v>10</v>
      </c>
      <c r="U19" s="16">
        <v>9</v>
      </c>
      <c r="V19" s="16">
        <v>108</v>
      </c>
      <c r="W19" s="16">
        <v>10</v>
      </c>
      <c r="X19" s="16"/>
      <c r="Y19" s="16">
        <f t="shared" si="0"/>
        <v>756</v>
      </c>
      <c r="Z19" s="17">
        <f aca="true" t="shared" si="2" ref="Z19:Z33">Y19/$Y$1</f>
        <v>0.8894117647058823</v>
      </c>
      <c r="AA19" s="18" t="str">
        <f>IF(Z19&gt;='Grade Settings'!$C$5,"A",IF(Z19&gt;='Grade Settings'!$C$6,"B",IF(Z19&gt;='Grade Settings'!$C$7,"C",IF(Z19&gt;='Grade Settings'!$C$8,"D",IF(Z19&gt;='Grade Settings'!$C$9,"F")))))</f>
        <v>B</v>
      </c>
      <c r="AB19" s="16">
        <f>Attendance!Q19</f>
        <v>2</v>
      </c>
      <c r="AC19" s="26"/>
      <c r="AD19" s="1"/>
    </row>
    <row r="20" spans="1:30" ht="12.75">
      <c r="A20" s="1">
        <v>8017</v>
      </c>
      <c r="B20" s="16">
        <v>10</v>
      </c>
      <c r="C20" s="16">
        <v>10</v>
      </c>
      <c r="D20" s="16">
        <v>15</v>
      </c>
      <c r="E20" s="16">
        <v>15</v>
      </c>
      <c r="F20" s="16">
        <v>5</v>
      </c>
      <c r="G20" s="16">
        <v>49</v>
      </c>
      <c r="H20" s="16">
        <v>123</v>
      </c>
      <c r="I20" s="16">
        <v>10</v>
      </c>
      <c r="J20" s="16">
        <v>2</v>
      </c>
      <c r="K20" s="16">
        <v>85</v>
      </c>
      <c r="L20" s="16">
        <v>5</v>
      </c>
      <c r="M20" s="16">
        <v>72</v>
      </c>
      <c r="N20" s="16">
        <v>15</v>
      </c>
      <c r="O20" s="16">
        <v>10</v>
      </c>
      <c r="P20" s="16">
        <v>15</v>
      </c>
      <c r="Q20" s="16">
        <v>22</v>
      </c>
      <c r="R20" s="16">
        <v>97</v>
      </c>
      <c r="S20" s="16">
        <v>10</v>
      </c>
      <c r="T20" s="16">
        <v>10</v>
      </c>
      <c r="U20" s="16">
        <v>9</v>
      </c>
      <c r="V20" s="16">
        <v>107</v>
      </c>
      <c r="W20" s="16">
        <v>10</v>
      </c>
      <c r="X20" s="16"/>
      <c r="Y20" s="16">
        <f t="shared" si="0"/>
        <v>706</v>
      </c>
      <c r="Z20" s="17">
        <f t="shared" si="2"/>
        <v>0.8305882352941176</v>
      </c>
      <c r="AA20" s="18" t="str">
        <f>IF(Z20&gt;='Grade Settings'!$C$5,"A",IF(Z20&gt;='Grade Settings'!$C$6,"B",IF(Z20&gt;='Grade Settings'!$C$7,"C",IF(Z20&gt;='Grade Settings'!$C$8,"D",IF(Z20&gt;='Grade Settings'!$C$9,"F")))))</f>
        <v>B</v>
      </c>
      <c r="AB20" s="16">
        <f>Attendance!Q20</f>
        <v>0</v>
      </c>
      <c r="AC20" s="26"/>
      <c r="AD20" s="1"/>
    </row>
    <row r="21" spans="1:30" ht="12.75">
      <c r="A21" s="1">
        <v>8018</v>
      </c>
      <c r="B21" s="16">
        <v>10</v>
      </c>
      <c r="C21" s="16">
        <v>10</v>
      </c>
      <c r="D21" s="16">
        <v>15</v>
      </c>
      <c r="E21" s="16">
        <v>14</v>
      </c>
      <c r="F21" s="16">
        <v>5</v>
      </c>
      <c r="G21" s="16">
        <v>49</v>
      </c>
      <c r="H21" s="16">
        <v>135</v>
      </c>
      <c r="I21" s="16">
        <v>10</v>
      </c>
      <c r="J21" s="16">
        <v>10</v>
      </c>
      <c r="K21" s="16">
        <v>91</v>
      </c>
      <c r="L21" s="16">
        <v>5</v>
      </c>
      <c r="M21" s="16">
        <v>63</v>
      </c>
      <c r="N21" s="16">
        <v>14</v>
      </c>
      <c r="O21" s="16"/>
      <c r="P21" s="16">
        <v>15</v>
      </c>
      <c r="Q21" s="16"/>
      <c r="R21" s="16"/>
      <c r="S21" s="16"/>
      <c r="T21" s="16"/>
      <c r="U21" s="16"/>
      <c r="V21" s="16"/>
      <c r="W21" s="16"/>
      <c r="X21" s="16"/>
      <c r="Y21" s="16">
        <f t="shared" si="0"/>
        <v>446</v>
      </c>
      <c r="Z21" s="17">
        <f t="shared" si="2"/>
        <v>0.5247058823529411</v>
      </c>
      <c r="AA21" s="18" t="str">
        <f>IF(Z21&gt;='Grade Settings'!$C$5,"A",IF(Z21&gt;='Grade Settings'!$C$6,"B",IF(Z21&gt;='Grade Settings'!$C$7,"C",IF(Z21&gt;='Grade Settings'!$C$8,"D",IF(Z21&gt;='Grade Settings'!$C$9,"F")))))</f>
        <v>F</v>
      </c>
      <c r="AB21" s="16">
        <f>Attendance!Q21</f>
        <v>4</v>
      </c>
      <c r="AC21" s="26"/>
      <c r="AD21" s="1"/>
    </row>
    <row r="22" spans="1:30" ht="12.75">
      <c r="A22" s="1">
        <v>8019</v>
      </c>
      <c r="B22" s="16">
        <v>10</v>
      </c>
      <c r="C22" s="16">
        <v>10</v>
      </c>
      <c r="D22" s="16">
        <v>15</v>
      </c>
      <c r="E22" s="16">
        <v>15</v>
      </c>
      <c r="F22" s="16">
        <v>5</v>
      </c>
      <c r="G22" s="16">
        <v>49</v>
      </c>
      <c r="H22" s="16">
        <v>122</v>
      </c>
      <c r="I22" s="16">
        <v>10</v>
      </c>
      <c r="J22" s="16">
        <v>10</v>
      </c>
      <c r="K22" s="16">
        <v>116</v>
      </c>
      <c r="L22" s="16">
        <v>5</v>
      </c>
      <c r="M22" s="16">
        <v>59</v>
      </c>
      <c r="N22" s="16">
        <v>15</v>
      </c>
      <c r="O22" s="16">
        <v>9</v>
      </c>
      <c r="P22" s="16">
        <v>14</v>
      </c>
      <c r="Q22" s="16">
        <v>25</v>
      </c>
      <c r="R22" s="16">
        <v>104</v>
      </c>
      <c r="S22" s="16">
        <v>10</v>
      </c>
      <c r="T22" s="16">
        <v>9</v>
      </c>
      <c r="U22" s="16">
        <v>8</v>
      </c>
      <c r="V22" s="16">
        <v>109</v>
      </c>
      <c r="W22" s="16">
        <v>10</v>
      </c>
      <c r="X22" s="16"/>
      <c r="Y22" s="16">
        <f t="shared" si="0"/>
        <v>739</v>
      </c>
      <c r="Z22" s="17">
        <f t="shared" si="2"/>
        <v>0.8694117647058823</v>
      </c>
      <c r="AA22" s="18" t="str">
        <f>IF(Z22&gt;='Grade Settings'!$C$5,"A",IF(Z22&gt;='Grade Settings'!$C$6,"B",IF(Z22&gt;='Grade Settings'!$C$7,"C",IF(Z22&gt;='Grade Settings'!$C$8,"D",IF(Z22&gt;='Grade Settings'!$C$9,"F")))))</f>
        <v>B</v>
      </c>
      <c r="AB22" s="16">
        <f>Attendance!Q22</f>
        <v>0</v>
      </c>
      <c r="AC22" s="26"/>
      <c r="AD22" s="1"/>
    </row>
    <row r="23" spans="1:30" ht="12.75">
      <c r="A23" s="1">
        <v>8020</v>
      </c>
      <c r="B23" s="16">
        <v>10</v>
      </c>
      <c r="C23" s="16">
        <v>10</v>
      </c>
      <c r="D23" s="16">
        <v>15</v>
      </c>
      <c r="E23" s="16">
        <v>15</v>
      </c>
      <c r="F23" s="16">
        <v>5</v>
      </c>
      <c r="G23" s="16">
        <v>46</v>
      </c>
      <c r="H23" s="16">
        <v>150</v>
      </c>
      <c r="I23" s="16">
        <v>10</v>
      </c>
      <c r="J23" s="16">
        <v>10</v>
      </c>
      <c r="K23" s="16">
        <v>139</v>
      </c>
      <c r="L23" s="16">
        <v>5</v>
      </c>
      <c r="M23" s="16">
        <v>72</v>
      </c>
      <c r="N23" s="16">
        <v>15</v>
      </c>
      <c r="O23" s="16">
        <v>9</v>
      </c>
      <c r="P23" s="16">
        <v>15</v>
      </c>
      <c r="Q23" s="16">
        <v>24</v>
      </c>
      <c r="R23" s="16">
        <v>138</v>
      </c>
      <c r="S23" s="16">
        <v>10</v>
      </c>
      <c r="T23" s="16">
        <v>10</v>
      </c>
      <c r="U23" s="16">
        <v>10</v>
      </c>
      <c r="V23" s="16">
        <v>107</v>
      </c>
      <c r="W23" s="16">
        <v>10</v>
      </c>
      <c r="X23" s="16"/>
      <c r="Y23" s="16">
        <f t="shared" si="0"/>
        <v>835</v>
      </c>
      <c r="Z23" s="17">
        <f t="shared" si="2"/>
        <v>0.9823529411764705</v>
      </c>
      <c r="AA23" s="18" t="str">
        <f>IF(Z23&gt;='Grade Settings'!$C$5,"A",IF(Z23&gt;='Grade Settings'!$C$6,"B",IF(Z23&gt;='Grade Settings'!$C$7,"C",IF(Z23&gt;='Grade Settings'!$C$8,"D",IF(Z23&gt;='Grade Settings'!$C$9,"F")))))</f>
        <v>A</v>
      </c>
      <c r="AB23" s="16">
        <f>Attendance!Q23</f>
        <v>0</v>
      </c>
      <c r="AC23" s="26"/>
      <c r="AD23" s="1"/>
    </row>
    <row r="24" spans="1:30" ht="12.75">
      <c r="A24" s="1">
        <v>8021</v>
      </c>
      <c r="B24" s="16">
        <v>10</v>
      </c>
      <c r="C24" s="16">
        <v>8</v>
      </c>
      <c r="D24" s="16">
        <v>15</v>
      </c>
      <c r="E24" s="16">
        <v>15</v>
      </c>
      <c r="F24" s="16">
        <v>5</v>
      </c>
      <c r="G24" s="16">
        <v>50</v>
      </c>
      <c r="H24" s="16">
        <v>132</v>
      </c>
      <c r="I24" s="16">
        <v>10</v>
      </c>
      <c r="J24" s="16">
        <v>10</v>
      </c>
      <c r="K24" s="16">
        <v>119</v>
      </c>
      <c r="L24" s="16">
        <v>5</v>
      </c>
      <c r="M24" s="16">
        <v>69</v>
      </c>
      <c r="N24" s="16">
        <v>14</v>
      </c>
      <c r="O24" s="16">
        <v>9</v>
      </c>
      <c r="P24" s="16">
        <v>15</v>
      </c>
      <c r="Q24" s="16">
        <v>22</v>
      </c>
      <c r="R24" s="16">
        <v>119</v>
      </c>
      <c r="S24" s="16">
        <v>2</v>
      </c>
      <c r="T24" s="16">
        <v>10</v>
      </c>
      <c r="U24" s="16">
        <v>10</v>
      </c>
      <c r="V24" s="16">
        <v>109</v>
      </c>
      <c r="W24" s="16">
        <v>10</v>
      </c>
      <c r="X24" s="16"/>
      <c r="Y24" s="16">
        <f t="shared" si="0"/>
        <v>768</v>
      </c>
      <c r="Z24" s="17">
        <f t="shared" si="2"/>
        <v>0.9035294117647059</v>
      </c>
      <c r="AA24" s="18" t="str">
        <f>IF(Z24&gt;='Grade Settings'!$C$5,"A",IF(Z24&gt;='Grade Settings'!$C$6,"B",IF(Z24&gt;='Grade Settings'!$C$7,"C",IF(Z24&gt;='Grade Settings'!$C$8,"D",IF(Z24&gt;='Grade Settings'!$C$9,"F")))))</f>
        <v>A</v>
      </c>
      <c r="AB24" s="16">
        <f>Attendance!Q24</f>
        <v>0</v>
      </c>
      <c r="AC24" s="26"/>
      <c r="AD24" s="1"/>
    </row>
    <row r="25" spans="1:30" ht="12.75">
      <c r="A25" s="1">
        <v>8022</v>
      </c>
      <c r="B25" s="16">
        <v>10</v>
      </c>
      <c r="C25" s="16">
        <v>10</v>
      </c>
      <c r="D25" s="16">
        <v>15</v>
      </c>
      <c r="E25" s="16">
        <v>14</v>
      </c>
      <c r="F25" s="16">
        <v>4</v>
      </c>
      <c r="G25" s="16">
        <v>49</v>
      </c>
      <c r="H25" s="16">
        <v>113</v>
      </c>
      <c r="I25" s="16">
        <v>10</v>
      </c>
      <c r="J25" s="16">
        <v>7</v>
      </c>
      <c r="K25" s="16">
        <v>95</v>
      </c>
      <c r="L25" s="16">
        <v>5</v>
      </c>
      <c r="M25" s="16">
        <v>68</v>
      </c>
      <c r="N25" s="16">
        <v>1</v>
      </c>
      <c r="O25" s="16">
        <v>9</v>
      </c>
      <c r="P25" s="16">
        <v>14</v>
      </c>
      <c r="Q25" s="16">
        <v>15</v>
      </c>
      <c r="R25" s="16">
        <v>85</v>
      </c>
      <c r="S25" s="16">
        <v>10</v>
      </c>
      <c r="T25" s="16">
        <v>10</v>
      </c>
      <c r="U25" s="16">
        <v>9</v>
      </c>
      <c r="V25" s="16">
        <v>108</v>
      </c>
      <c r="W25" s="16">
        <v>10</v>
      </c>
      <c r="X25" s="16"/>
      <c r="Y25" s="16">
        <f t="shared" si="0"/>
        <v>671</v>
      </c>
      <c r="Z25" s="17">
        <f t="shared" si="2"/>
        <v>0.7894117647058824</v>
      </c>
      <c r="AA25" s="18" t="str">
        <f>IF(Z25&gt;='Grade Settings'!$C$5,"A",IF(Z25&gt;='Grade Settings'!$C$6,"B",IF(Z25&gt;='Grade Settings'!$C$7,"C",IF(Z25&gt;='Grade Settings'!$C$8,"D",IF(Z25&gt;='Grade Settings'!$C$9,"F")))))</f>
        <v>C</v>
      </c>
      <c r="AB25" s="16">
        <f>Attendance!Q25</f>
        <v>2</v>
      </c>
      <c r="AC25" s="26"/>
      <c r="AD25" s="1"/>
    </row>
    <row r="26" spans="1:30" ht="12.75">
      <c r="A26" s="1">
        <v>8023</v>
      </c>
      <c r="B26" s="16">
        <v>10</v>
      </c>
      <c r="C26" s="16">
        <v>10</v>
      </c>
      <c r="D26" s="16">
        <v>15</v>
      </c>
      <c r="E26" s="16">
        <v>14</v>
      </c>
      <c r="F26" s="16">
        <v>5</v>
      </c>
      <c r="G26" s="16">
        <v>49</v>
      </c>
      <c r="H26" s="16">
        <v>113</v>
      </c>
      <c r="I26" s="16">
        <v>10</v>
      </c>
      <c r="J26" s="16">
        <v>10</v>
      </c>
      <c r="K26" s="16">
        <v>93</v>
      </c>
      <c r="L26" s="16">
        <v>5</v>
      </c>
      <c r="M26" s="16">
        <v>68</v>
      </c>
      <c r="N26" s="16">
        <v>14</v>
      </c>
      <c r="O26" s="16">
        <v>9</v>
      </c>
      <c r="P26" s="16">
        <v>14</v>
      </c>
      <c r="Q26" s="16">
        <v>10</v>
      </c>
      <c r="R26" s="16">
        <v>126</v>
      </c>
      <c r="S26" s="16">
        <v>10</v>
      </c>
      <c r="T26" s="16">
        <v>10</v>
      </c>
      <c r="U26" s="16">
        <v>9</v>
      </c>
      <c r="V26" s="16">
        <v>108</v>
      </c>
      <c r="W26" s="16">
        <v>10</v>
      </c>
      <c r="X26" s="16"/>
      <c r="Y26" s="16">
        <f t="shared" si="0"/>
        <v>722</v>
      </c>
      <c r="Z26" s="17">
        <f t="shared" si="2"/>
        <v>0.8494117647058823</v>
      </c>
      <c r="AA26" s="18" t="str">
        <f>IF(Z26&gt;='Grade Settings'!$C$5,"A",IF(Z26&gt;='Grade Settings'!$C$6,"B",IF(Z26&gt;='Grade Settings'!$C$7,"C",IF(Z26&gt;='Grade Settings'!$C$8,"D",IF(Z26&gt;='Grade Settings'!$C$9,"F")))))</f>
        <v>B</v>
      </c>
      <c r="AB26" s="16">
        <f>Attendance!Q26</f>
        <v>0</v>
      </c>
      <c r="AC26" s="26"/>
      <c r="AD26" s="1"/>
    </row>
    <row r="27" spans="1:30" ht="12.75">
      <c r="A27" s="1">
        <v>8024</v>
      </c>
      <c r="B27" s="16">
        <v>10</v>
      </c>
      <c r="C27" s="16">
        <v>10</v>
      </c>
      <c r="D27" s="16">
        <v>15</v>
      </c>
      <c r="E27" s="16">
        <v>15</v>
      </c>
      <c r="F27" s="16">
        <v>4</v>
      </c>
      <c r="G27" s="16">
        <v>49</v>
      </c>
      <c r="H27" s="16">
        <v>134</v>
      </c>
      <c r="I27" s="16">
        <v>10</v>
      </c>
      <c r="J27" s="16">
        <v>10</v>
      </c>
      <c r="K27" s="16">
        <v>137</v>
      </c>
      <c r="L27" s="16">
        <v>5</v>
      </c>
      <c r="M27" s="16">
        <v>63</v>
      </c>
      <c r="N27" s="16">
        <v>15</v>
      </c>
      <c r="O27" s="16">
        <v>9</v>
      </c>
      <c r="P27" s="16">
        <v>15</v>
      </c>
      <c r="Q27" s="16">
        <v>25</v>
      </c>
      <c r="R27" s="16">
        <v>146</v>
      </c>
      <c r="S27" s="16">
        <v>10</v>
      </c>
      <c r="T27" s="16">
        <v>9</v>
      </c>
      <c r="U27" s="16">
        <v>9</v>
      </c>
      <c r="V27" s="16">
        <v>108</v>
      </c>
      <c r="W27" s="16">
        <v>10</v>
      </c>
      <c r="X27" s="16"/>
      <c r="Y27" s="16">
        <f t="shared" si="0"/>
        <v>818</v>
      </c>
      <c r="Z27" s="17">
        <f t="shared" si="2"/>
        <v>0.9623529411764706</v>
      </c>
      <c r="AA27" s="18" t="str">
        <f>IF(Z27&gt;='Grade Settings'!$C$5,"A",IF(Z27&gt;='Grade Settings'!$C$6,"B",IF(Z27&gt;='Grade Settings'!$C$7,"C",IF(Z27&gt;='Grade Settings'!$C$8,"D",IF(Z27&gt;='Grade Settings'!$C$9,"F")))))</f>
        <v>A</v>
      </c>
      <c r="AB27" s="16">
        <f>Attendance!Q27</f>
        <v>0</v>
      </c>
      <c r="AC27" s="41"/>
      <c r="AD27" s="1"/>
    </row>
    <row r="28" spans="1:30" ht="12.75">
      <c r="A28" s="1">
        <v>8025</v>
      </c>
      <c r="B28" s="16">
        <v>10</v>
      </c>
      <c r="C28" s="16">
        <v>1</v>
      </c>
      <c r="D28" s="16">
        <v>1</v>
      </c>
      <c r="E28" s="16">
        <v>1</v>
      </c>
      <c r="F28" s="16">
        <v>5</v>
      </c>
      <c r="G28" s="16">
        <v>46</v>
      </c>
      <c r="H28" s="16">
        <v>94</v>
      </c>
      <c r="I28" s="16">
        <v>10</v>
      </c>
      <c r="J28" s="16">
        <v>4</v>
      </c>
      <c r="K28" s="16">
        <v>87</v>
      </c>
      <c r="L28" s="16">
        <v>5</v>
      </c>
      <c r="M28" s="16">
        <v>72</v>
      </c>
      <c r="N28" s="16">
        <v>1</v>
      </c>
      <c r="O28" s="16">
        <v>1</v>
      </c>
      <c r="P28" s="16">
        <v>15</v>
      </c>
      <c r="Q28" s="16">
        <v>2</v>
      </c>
      <c r="R28" s="16">
        <v>101</v>
      </c>
      <c r="S28" s="16">
        <v>4</v>
      </c>
      <c r="T28" s="16">
        <v>10</v>
      </c>
      <c r="U28" s="16">
        <v>2</v>
      </c>
      <c r="V28" s="16">
        <v>107</v>
      </c>
      <c r="W28" s="16">
        <v>10</v>
      </c>
      <c r="X28" s="16"/>
      <c r="Y28" s="16">
        <f t="shared" si="0"/>
        <v>589</v>
      </c>
      <c r="Z28" s="17">
        <f t="shared" si="2"/>
        <v>0.6929411764705883</v>
      </c>
      <c r="AA28" s="18" t="str">
        <f>IF(Z28&gt;='Grade Settings'!$C$5,"A",IF(Z28&gt;='Grade Settings'!$C$6,"B",IF(Z28&gt;='Grade Settings'!$C$7,"C",IF(Z28&gt;='Grade Settings'!$C$8,"D",IF(Z28&gt;='Grade Settings'!$C$9,"F")))))</f>
        <v>D</v>
      </c>
      <c r="AB28" s="16">
        <f>Attendance!Q28</f>
        <v>1</v>
      </c>
      <c r="AC28" s="26"/>
      <c r="AD28" s="1"/>
    </row>
    <row r="29" spans="1:30" ht="12.75">
      <c r="A29" s="1">
        <v>8026</v>
      </c>
      <c r="B29" s="16">
        <v>10</v>
      </c>
      <c r="C29" s="16">
        <v>9</v>
      </c>
      <c r="D29" s="16">
        <v>15</v>
      </c>
      <c r="E29" s="16">
        <v>15</v>
      </c>
      <c r="F29" s="16">
        <v>5</v>
      </c>
      <c r="G29" s="16">
        <v>49</v>
      </c>
      <c r="H29" s="16">
        <v>120</v>
      </c>
      <c r="I29" s="16">
        <v>10</v>
      </c>
      <c r="J29" s="16">
        <v>3</v>
      </c>
      <c r="K29" s="16">
        <v>88</v>
      </c>
      <c r="L29" s="16">
        <v>5</v>
      </c>
      <c r="M29" s="16">
        <v>59</v>
      </c>
      <c r="N29" s="16">
        <v>15</v>
      </c>
      <c r="O29" s="16">
        <v>9</v>
      </c>
      <c r="P29" s="16">
        <v>14</v>
      </c>
      <c r="Q29" s="16">
        <v>23</v>
      </c>
      <c r="R29" s="16">
        <v>124</v>
      </c>
      <c r="S29" s="16">
        <v>9</v>
      </c>
      <c r="T29" s="16">
        <v>9</v>
      </c>
      <c r="U29" s="16">
        <v>8</v>
      </c>
      <c r="V29" s="16">
        <v>109</v>
      </c>
      <c r="W29" s="16">
        <v>10</v>
      </c>
      <c r="X29" s="16"/>
      <c r="Y29" s="16">
        <f t="shared" si="0"/>
        <v>718</v>
      </c>
      <c r="Z29" s="17">
        <f t="shared" si="2"/>
        <v>0.8447058823529412</v>
      </c>
      <c r="AA29" s="18" t="str">
        <f>IF(Z29&gt;='Grade Settings'!$C$5,"A",IF(Z29&gt;='Grade Settings'!$C$6,"B",IF(Z29&gt;='Grade Settings'!$C$7,"C",IF(Z29&gt;='Grade Settings'!$C$8,"D",IF(Z29&gt;='Grade Settings'!$C$9,"F")))))</f>
        <v>B</v>
      </c>
      <c r="AB29" s="16">
        <f>Attendance!Q29</f>
        <v>1</v>
      </c>
      <c r="AC29" s="26"/>
      <c r="AD29" s="1"/>
    </row>
    <row r="30" spans="1:30" ht="12.75">
      <c r="A30" s="1">
        <v>8027</v>
      </c>
      <c r="B30" s="16">
        <v>10</v>
      </c>
      <c r="C30" s="16">
        <v>10</v>
      </c>
      <c r="D30" s="16">
        <v>15</v>
      </c>
      <c r="E30" s="16">
        <v>15</v>
      </c>
      <c r="F30" s="16">
        <v>5</v>
      </c>
      <c r="G30" s="16">
        <v>49</v>
      </c>
      <c r="H30" s="16">
        <v>128</v>
      </c>
      <c r="I30" s="16">
        <v>10</v>
      </c>
      <c r="J30" s="16">
        <v>10</v>
      </c>
      <c r="K30" s="16">
        <v>121</v>
      </c>
      <c r="L30" s="16">
        <v>5</v>
      </c>
      <c r="M30" s="16">
        <v>72</v>
      </c>
      <c r="N30" s="16">
        <v>15</v>
      </c>
      <c r="O30" s="16">
        <v>9</v>
      </c>
      <c r="P30" s="16">
        <v>15</v>
      </c>
      <c r="Q30" s="16">
        <v>25</v>
      </c>
      <c r="R30" s="16">
        <v>119</v>
      </c>
      <c r="S30" s="16">
        <v>10</v>
      </c>
      <c r="T30" s="16">
        <v>10</v>
      </c>
      <c r="U30" s="16">
        <v>10</v>
      </c>
      <c r="V30" s="16">
        <v>107</v>
      </c>
      <c r="W30" s="16">
        <v>10</v>
      </c>
      <c r="X30" s="16"/>
      <c r="Y30" s="16">
        <f t="shared" si="0"/>
        <v>780</v>
      </c>
      <c r="Z30" s="17">
        <f t="shared" si="2"/>
        <v>0.9176470588235294</v>
      </c>
      <c r="AA30" s="18" t="str">
        <f>IF(Z30&gt;='Grade Settings'!$C$5,"A",IF(Z30&gt;='Grade Settings'!$C$6,"B",IF(Z30&gt;='Grade Settings'!$C$7,"C",IF(Z30&gt;='Grade Settings'!$C$8,"D",IF(Z30&gt;='Grade Settings'!$C$9,"F")))))</f>
        <v>A</v>
      </c>
      <c r="AB30" s="16">
        <f>Attendance!Q30</f>
        <v>0</v>
      </c>
      <c r="AC30" s="26"/>
      <c r="AD30" s="1"/>
    </row>
    <row r="31" spans="1:30" ht="12.75">
      <c r="A31" s="1">
        <v>8028</v>
      </c>
      <c r="B31" s="16">
        <v>10</v>
      </c>
      <c r="C31" s="16">
        <v>10</v>
      </c>
      <c r="D31" s="16">
        <v>15</v>
      </c>
      <c r="E31" s="16">
        <v>15</v>
      </c>
      <c r="F31" s="16">
        <v>5</v>
      </c>
      <c r="G31" s="16">
        <v>46</v>
      </c>
      <c r="H31" s="16">
        <v>146</v>
      </c>
      <c r="I31" s="16">
        <v>10</v>
      </c>
      <c r="J31" s="16">
        <v>10</v>
      </c>
      <c r="K31" s="16">
        <v>129</v>
      </c>
      <c r="L31" s="16">
        <v>5</v>
      </c>
      <c r="M31" s="16">
        <v>72</v>
      </c>
      <c r="N31" s="16">
        <v>15</v>
      </c>
      <c r="O31" s="16">
        <v>9</v>
      </c>
      <c r="P31" s="16">
        <v>15</v>
      </c>
      <c r="Q31" s="16">
        <v>20</v>
      </c>
      <c r="R31" s="16">
        <v>140</v>
      </c>
      <c r="S31" s="16">
        <v>10</v>
      </c>
      <c r="T31" s="16">
        <v>9</v>
      </c>
      <c r="U31" s="16">
        <v>9</v>
      </c>
      <c r="V31" s="16">
        <v>107</v>
      </c>
      <c r="W31" s="16">
        <v>10</v>
      </c>
      <c r="X31" s="16"/>
      <c r="Y31" s="16">
        <f t="shared" si="0"/>
        <v>817</v>
      </c>
      <c r="Z31" s="17">
        <f t="shared" si="2"/>
        <v>0.9611764705882353</v>
      </c>
      <c r="AA31" s="18" t="str">
        <f>IF(Z31&gt;='Grade Settings'!$C$5,"A",IF(Z31&gt;='Grade Settings'!$C$6,"B",IF(Z31&gt;='Grade Settings'!$C$7,"C",IF(Z31&gt;='Grade Settings'!$C$8,"D",IF(Z31&gt;='Grade Settings'!$C$9,"F")))))</f>
        <v>A</v>
      </c>
      <c r="AB31" s="16">
        <f>Attendance!Q31</f>
        <v>2</v>
      </c>
      <c r="AC31" s="26"/>
      <c r="AD31" s="1"/>
    </row>
    <row r="32" spans="1:30" ht="12.75">
      <c r="A32" s="1">
        <v>8029</v>
      </c>
      <c r="B32" s="16">
        <v>10</v>
      </c>
      <c r="C32" s="16">
        <v>10</v>
      </c>
      <c r="D32" s="16">
        <v>15</v>
      </c>
      <c r="E32" s="16">
        <v>15</v>
      </c>
      <c r="F32" s="16">
        <v>5</v>
      </c>
      <c r="G32" s="16">
        <v>50</v>
      </c>
      <c r="H32" s="16">
        <v>146</v>
      </c>
      <c r="I32" s="16">
        <v>10</v>
      </c>
      <c r="J32" s="16">
        <v>10</v>
      </c>
      <c r="K32" s="16">
        <v>142</v>
      </c>
      <c r="L32" s="16">
        <v>5</v>
      </c>
      <c r="M32" s="16">
        <v>69</v>
      </c>
      <c r="N32" s="16">
        <v>15</v>
      </c>
      <c r="O32" s="16">
        <v>10</v>
      </c>
      <c r="P32" s="16">
        <v>15</v>
      </c>
      <c r="Q32" s="16">
        <v>25</v>
      </c>
      <c r="R32" s="16">
        <v>132</v>
      </c>
      <c r="S32" s="16">
        <v>10</v>
      </c>
      <c r="T32" s="16">
        <v>10</v>
      </c>
      <c r="U32" s="16">
        <v>10</v>
      </c>
      <c r="V32" s="16">
        <v>109</v>
      </c>
      <c r="W32" s="16">
        <v>10</v>
      </c>
      <c r="X32" s="43"/>
      <c r="Y32" s="16">
        <f t="shared" si="0"/>
        <v>833</v>
      </c>
      <c r="Z32" s="17">
        <f t="shared" si="2"/>
        <v>0.98</v>
      </c>
      <c r="AA32" s="18" t="str">
        <f>IF(Z32&gt;='Grade Settings'!$C$5,"A",IF(Z32&gt;='Grade Settings'!$C$6,"B",IF(Z32&gt;='Grade Settings'!$C$7,"C",IF(Z32&gt;='Grade Settings'!$C$8,"D",IF(Z32&gt;='Grade Settings'!$C$9,"F")))))</f>
        <v>A</v>
      </c>
      <c r="AB32" s="16">
        <f>Attendance!Q32</f>
        <v>2</v>
      </c>
      <c r="AC32" s="42"/>
      <c r="AD32" s="1"/>
    </row>
    <row r="33" spans="1:30" ht="12.75">
      <c r="A33" s="1">
        <v>8030</v>
      </c>
      <c r="B33" s="16">
        <v>10</v>
      </c>
      <c r="C33" s="16">
        <v>10</v>
      </c>
      <c r="D33" s="16">
        <v>15</v>
      </c>
      <c r="E33" s="16">
        <v>15</v>
      </c>
      <c r="F33" s="16">
        <v>5</v>
      </c>
      <c r="G33" s="16">
        <v>46</v>
      </c>
      <c r="H33" s="16">
        <v>142</v>
      </c>
      <c r="I33" s="16">
        <v>10</v>
      </c>
      <c r="J33" s="16">
        <v>10</v>
      </c>
      <c r="K33" s="16">
        <v>143</v>
      </c>
      <c r="L33" s="16">
        <v>5</v>
      </c>
      <c r="M33" s="16">
        <v>72</v>
      </c>
      <c r="N33" s="16">
        <v>15</v>
      </c>
      <c r="O33" s="16">
        <v>9</v>
      </c>
      <c r="P33" s="16">
        <v>15</v>
      </c>
      <c r="Q33" s="16">
        <v>25</v>
      </c>
      <c r="R33" s="16">
        <v>134</v>
      </c>
      <c r="S33" s="16">
        <v>8</v>
      </c>
      <c r="T33" s="16">
        <v>10</v>
      </c>
      <c r="U33" s="16">
        <v>9</v>
      </c>
      <c r="V33" s="16">
        <v>107</v>
      </c>
      <c r="W33" s="16">
        <v>10</v>
      </c>
      <c r="X33" s="16"/>
      <c r="Y33" s="16">
        <f t="shared" si="0"/>
        <v>825</v>
      </c>
      <c r="Z33" s="17">
        <f t="shared" si="2"/>
        <v>0.9705882352941176</v>
      </c>
      <c r="AA33" s="18" t="str">
        <f>IF(Z33&gt;='Grade Settings'!$C$5,"A",IF(Z33&gt;='Grade Settings'!$C$6,"B",IF(Z33&gt;='Grade Settings'!$C$7,"C",IF(Z33&gt;='Grade Settings'!$C$8,"D",IF(Z33&gt;='Grade Settings'!$C$9,"F")))))</f>
        <v>A</v>
      </c>
      <c r="AB33" s="16">
        <f>Attendance!Q33</f>
        <v>0</v>
      </c>
      <c r="AC33" s="26"/>
      <c r="AD33" s="1"/>
    </row>
    <row r="34" spans="1:28" ht="13.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0"/>
      <c r="Z34" s="20"/>
      <c r="AA34" s="20"/>
      <c r="AB34" s="3"/>
    </row>
    <row r="35" spans="1:28" ht="13.5" thickBot="1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3"/>
      <c r="Z35" s="3"/>
      <c r="AA35" s="3"/>
      <c r="AB35" s="3"/>
    </row>
    <row r="36" spans="1:28" ht="12.75">
      <c r="A36" s="3" t="s">
        <v>16</v>
      </c>
      <c r="B36" s="53">
        <f aca="true" t="shared" si="3" ref="B36:H36">AVERAGE(B4:B33)</f>
        <v>10</v>
      </c>
      <c r="C36" s="53">
        <f t="shared" si="3"/>
        <v>9.566666666666666</v>
      </c>
      <c r="D36" s="53">
        <f t="shared" si="3"/>
        <v>14.533333333333333</v>
      </c>
      <c r="E36" s="53">
        <f t="shared" si="3"/>
        <v>14.3</v>
      </c>
      <c r="F36" s="53">
        <f t="shared" si="3"/>
        <v>4.866666666666666</v>
      </c>
      <c r="G36" s="53">
        <f t="shared" si="3"/>
        <v>48.666666666666664</v>
      </c>
      <c r="H36" s="53">
        <f t="shared" si="3"/>
        <v>128.03333333333333</v>
      </c>
      <c r="I36" s="53">
        <f aca="true" t="shared" si="4" ref="I36:N36">AVERAGE(I4:I33)</f>
        <v>10</v>
      </c>
      <c r="J36" s="53">
        <f t="shared" si="4"/>
        <v>9.133333333333333</v>
      </c>
      <c r="K36" s="53">
        <f t="shared" si="4"/>
        <v>115.5</v>
      </c>
      <c r="L36" s="53">
        <f t="shared" si="4"/>
        <v>5</v>
      </c>
      <c r="M36" s="53">
        <f t="shared" si="4"/>
        <v>67.16666666666667</v>
      </c>
      <c r="N36" s="53">
        <f t="shared" si="4"/>
        <v>13.8</v>
      </c>
      <c r="O36" s="53">
        <f aca="true" t="shared" si="5" ref="O36:W36">AVERAGE(O4:O33)</f>
        <v>8.89655172413793</v>
      </c>
      <c r="P36" s="53">
        <f t="shared" si="5"/>
        <v>14.666666666666666</v>
      </c>
      <c r="Q36" s="53">
        <f t="shared" si="5"/>
        <v>21.620689655172413</v>
      </c>
      <c r="R36" s="53">
        <f t="shared" si="5"/>
        <v>124.06896551724138</v>
      </c>
      <c r="S36" s="53">
        <f t="shared" si="5"/>
        <v>9.275862068965518</v>
      </c>
      <c r="T36" s="53">
        <f t="shared" si="5"/>
        <v>9.379310344827585</v>
      </c>
      <c r="U36" s="53">
        <f t="shared" si="5"/>
        <v>8.620689655172415</v>
      </c>
      <c r="V36" s="53">
        <f t="shared" si="5"/>
        <v>108</v>
      </c>
      <c r="W36" s="53">
        <f t="shared" si="5"/>
        <v>10</v>
      </c>
      <c r="X36" s="22"/>
      <c r="Y36" s="53">
        <f>AVERAGE(Y4:Y33)</f>
        <v>755.1</v>
      </c>
      <c r="Z36" s="23">
        <f>AVERAGE(Z4:Z33)</f>
        <v>0.8883529411764702</v>
      </c>
      <c r="AA36" s="24" t="str">
        <f>IF(Z36&gt;='Grade Settings'!$C$5,"A",IF(Z36&gt;='Grade Settings'!$C$6,"B",IF(Z36&gt;='Grade Settings'!$C$7,"C",IF(Z36&gt;='Grade Settings'!$C$8,"D",IF(Z36&gt;='Grade Settings'!$C$9,"F")))))</f>
        <v>B</v>
      </c>
      <c r="AB36" s="3"/>
    </row>
    <row r="37" spans="1:28" ht="12.75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7"/>
      <c r="AA37" s="18"/>
      <c r="AB37" s="3"/>
    </row>
    <row r="38" spans="1:28" ht="12.75">
      <c r="A38" s="3" t="s">
        <v>14</v>
      </c>
      <c r="B38" s="16">
        <f aca="true" t="shared" si="6" ref="B38:H38">MAX(B4:B33)</f>
        <v>10</v>
      </c>
      <c r="C38" s="16">
        <f t="shared" si="6"/>
        <v>10</v>
      </c>
      <c r="D38" s="16">
        <f t="shared" si="6"/>
        <v>15</v>
      </c>
      <c r="E38" s="16">
        <f t="shared" si="6"/>
        <v>15</v>
      </c>
      <c r="F38" s="16">
        <f t="shared" si="6"/>
        <v>5</v>
      </c>
      <c r="G38" s="16">
        <f t="shared" si="6"/>
        <v>50</v>
      </c>
      <c r="H38" s="16">
        <f t="shared" si="6"/>
        <v>150</v>
      </c>
      <c r="I38" s="16">
        <f aca="true" t="shared" si="7" ref="I38:N38">MAX(I4:I33)</f>
        <v>10</v>
      </c>
      <c r="J38" s="16">
        <f t="shared" si="7"/>
        <v>10</v>
      </c>
      <c r="K38" s="16">
        <f t="shared" si="7"/>
        <v>143</v>
      </c>
      <c r="L38" s="16">
        <f t="shared" si="7"/>
        <v>5</v>
      </c>
      <c r="M38" s="16">
        <f t="shared" si="7"/>
        <v>72</v>
      </c>
      <c r="N38" s="16">
        <f t="shared" si="7"/>
        <v>15</v>
      </c>
      <c r="O38" s="16">
        <f aca="true" t="shared" si="8" ref="O38:W38">MAX(O4:O33)</f>
        <v>10</v>
      </c>
      <c r="P38" s="16">
        <f t="shared" si="8"/>
        <v>15</v>
      </c>
      <c r="Q38" s="16">
        <f t="shared" si="8"/>
        <v>25</v>
      </c>
      <c r="R38" s="16">
        <f t="shared" si="8"/>
        <v>148</v>
      </c>
      <c r="S38" s="16">
        <f t="shared" si="8"/>
        <v>10</v>
      </c>
      <c r="T38" s="16">
        <f t="shared" si="8"/>
        <v>10</v>
      </c>
      <c r="U38" s="16">
        <f t="shared" si="8"/>
        <v>10</v>
      </c>
      <c r="V38" s="16">
        <f t="shared" si="8"/>
        <v>109</v>
      </c>
      <c r="W38" s="16">
        <f t="shared" si="8"/>
        <v>10</v>
      </c>
      <c r="X38" s="16"/>
      <c r="Y38" s="16">
        <f>MAX(Y4:Y33)</f>
        <v>839</v>
      </c>
      <c r="Z38" s="28">
        <f>MAX(Z4:Z33)</f>
        <v>0.9870588235294118</v>
      </c>
      <c r="AA38" s="18" t="str">
        <f>IF(Z38&gt;='Grade Settings'!$C$5,"A",IF(Z38&gt;='Grade Settings'!$C$6,"B",IF(Z38&gt;='Grade Settings'!$C$7,"C",IF(Z38&gt;='Grade Settings'!$C$8,"D",IF(Z38&gt;='Grade Settings'!$C$9,"F")))))</f>
        <v>A</v>
      </c>
      <c r="AB38" s="3"/>
    </row>
    <row r="39" spans="1:28" ht="12.7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5"/>
      <c r="AA39" s="18"/>
      <c r="AB39" s="3"/>
    </row>
    <row r="40" spans="1:28" ht="13.5" thickBot="1">
      <c r="A40" s="3" t="s">
        <v>15</v>
      </c>
      <c r="B40" s="16">
        <f aca="true" t="shared" si="9" ref="B40:H40">MIN(B4:B33)</f>
        <v>10</v>
      </c>
      <c r="C40" s="16">
        <f t="shared" si="9"/>
        <v>1</v>
      </c>
      <c r="D40" s="16">
        <f t="shared" si="9"/>
        <v>1</v>
      </c>
      <c r="E40" s="16">
        <f t="shared" si="9"/>
        <v>1</v>
      </c>
      <c r="F40" s="16">
        <f t="shared" si="9"/>
        <v>4</v>
      </c>
      <c r="G40" s="16">
        <f t="shared" si="9"/>
        <v>46</v>
      </c>
      <c r="H40" s="16">
        <f t="shared" si="9"/>
        <v>94</v>
      </c>
      <c r="I40" s="16">
        <f aca="true" t="shared" si="10" ref="I40:N40">MIN(I4:I33)</f>
        <v>10</v>
      </c>
      <c r="J40" s="16">
        <f t="shared" si="10"/>
        <v>2</v>
      </c>
      <c r="K40" s="16">
        <f t="shared" si="10"/>
        <v>83</v>
      </c>
      <c r="L40" s="16">
        <f t="shared" si="10"/>
        <v>5</v>
      </c>
      <c r="M40" s="16">
        <f t="shared" si="10"/>
        <v>59</v>
      </c>
      <c r="N40" s="16">
        <f t="shared" si="10"/>
        <v>1</v>
      </c>
      <c r="O40" s="16">
        <f aca="true" t="shared" si="11" ref="O40:W40">MIN(O4:O33)</f>
        <v>1</v>
      </c>
      <c r="P40" s="16">
        <f t="shared" si="11"/>
        <v>14</v>
      </c>
      <c r="Q40" s="16">
        <f t="shared" si="11"/>
        <v>2</v>
      </c>
      <c r="R40" s="16">
        <f t="shared" si="11"/>
        <v>85</v>
      </c>
      <c r="S40" s="16">
        <f t="shared" si="11"/>
        <v>2</v>
      </c>
      <c r="T40" s="16">
        <f t="shared" si="11"/>
        <v>2</v>
      </c>
      <c r="U40" s="16">
        <f t="shared" si="11"/>
        <v>2</v>
      </c>
      <c r="V40" s="16">
        <f t="shared" si="11"/>
        <v>107</v>
      </c>
      <c r="W40" s="16">
        <f t="shared" si="11"/>
        <v>10</v>
      </c>
      <c r="X40" s="16"/>
      <c r="Y40" s="16">
        <f>MIN(Y4:Y33)</f>
        <v>446</v>
      </c>
      <c r="Z40" s="55">
        <f>MIN(Z4:Z33)</f>
        <v>0.5247058823529411</v>
      </c>
      <c r="AA40" s="19" t="str">
        <f>IF(Z40&gt;='Grade Settings'!$C$5,"A",IF(Z40&gt;='Grade Settings'!$C$6,"B",IF(Z40&gt;='Grade Settings'!$C$7,"C",IF(Z40&gt;='Grade Settings'!$C$8,"D",IF(Z40&gt;='Grade Settings'!$C$9,"F")))))</f>
        <v>F</v>
      </c>
      <c r="AB40" s="3"/>
    </row>
    <row r="41" spans="1:28" ht="12.7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3"/>
      <c r="Z41" s="3"/>
      <c r="AA41" s="3"/>
      <c r="AB41" s="3"/>
    </row>
    <row r="42" spans="1:28" ht="12.75">
      <c r="A42" s="3" t="s">
        <v>24</v>
      </c>
      <c r="B42" s="16">
        <f aca="true" t="shared" si="12" ref="B42:H42">COUNT(B4:B33)</f>
        <v>30</v>
      </c>
      <c r="C42" s="16">
        <f t="shared" si="12"/>
        <v>30</v>
      </c>
      <c r="D42" s="16">
        <f t="shared" si="12"/>
        <v>30</v>
      </c>
      <c r="E42" s="16">
        <f t="shared" si="12"/>
        <v>30</v>
      </c>
      <c r="F42" s="16">
        <f t="shared" si="12"/>
        <v>30</v>
      </c>
      <c r="G42" s="16">
        <f t="shared" si="12"/>
        <v>30</v>
      </c>
      <c r="H42" s="16">
        <f t="shared" si="12"/>
        <v>30</v>
      </c>
      <c r="I42" s="16">
        <f aca="true" t="shared" si="13" ref="I42:N42">COUNT(I4:I33)</f>
        <v>30</v>
      </c>
      <c r="J42" s="16">
        <f t="shared" si="13"/>
        <v>30</v>
      </c>
      <c r="K42" s="16">
        <f t="shared" si="13"/>
        <v>30</v>
      </c>
      <c r="L42" s="16">
        <f t="shared" si="13"/>
        <v>30</v>
      </c>
      <c r="M42" s="16">
        <f t="shared" si="13"/>
        <v>30</v>
      </c>
      <c r="N42" s="16">
        <f t="shared" si="13"/>
        <v>30</v>
      </c>
      <c r="O42" s="16">
        <f aca="true" t="shared" si="14" ref="O42:W42">COUNT(O4:O33)</f>
        <v>29</v>
      </c>
      <c r="P42" s="16">
        <f t="shared" si="14"/>
        <v>30</v>
      </c>
      <c r="Q42" s="16">
        <f t="shared" si="14"/>
        <v>29</v>
      </c>
      <c r="R42" s="16">
        <f t="shared" si="14"/>
        <v>29</v>
      </c>
      <c r="S42" s="16">
        <f t="shared" si="14"/>
        <v>29</v>
      </c>
      <c r="T42" s="16">
        <f t="shared" si="14"/>
        <v>29</v>
      </c>
      <c r="U42" s="16">
        <f t="shared" si="14"/>
        <v>29</v>
      </c>
      <c r="V42" s="16">
        <f t="shared" si="14"/>
        <v>29</v>
      </c>
      <c r="W42" s="16">
        <f t="shared" si="14"/>
        <v>29</v>
      </c>
      <c r="X42" s="16"/>
      <c r="Y42" s="16">
        <f>COUNT(Y4:Y33)</f>
        <v>30</v>
      </c>
      <c r="Z42" s="16">
        <f>COUNT(Z4:Z33)</f>
        <v>30</v>
      </c>
      <c r="AA42" s="16">
        <f>COUNT(AA4:AA33)</f>
        <v>0</v>
      </c>
      <c r="AB42" s="3"/>
    </row>
    <row r="43" spans="1:28" ht="12.75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3"/>
      <c r="Z43" s="3"/>
      <c r="AA43" s="3"/>
      <c r="AB43" s="3"/>
    </row>
    <row r="44" spans="1:28" ht="12.7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3"/>
      <c r="Z44" s="3"/>
      <c r="AA44" s="3"/>
      <c r="AB44" s="3"/>
    </row>
    <row r="45" spans="1:27" ht="12.7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3"/>
      <c r="Z45" s="3"/>
      <c r="AA45" s="3"/>
    </row>
    <row r="46" spans="1:27" ht="12.7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3"/>
      <c r="Z46" s="3"/>
      <c r="AA46" s="3"/>
    </row>
    <row r="47" spans="1:27" ht="12.7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3"/>
      <c r="Z47" s="3"/>
      <c r="AA47" s="3"/>
    </row>
    <row r="48" spans="1:27" ht="12.7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3"/>
      <c r="Z48" s="3"/>
      <c r="AA48" s="3"/>
    </row>
    <row r="49" spans="1:27" ht="12.7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"/>
      <c r="Z49" s="3"/>
      <c r="AA49" s="3"/>
    </row>
    <row r="50" spans="1:27" ht="12.7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3"/>
      <c r="Z50" s="3"/>
      <c r="AA50" s="3"/>
    </row>
    <row r="51" spans="1:27" ht="12.7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3"/>
      <c r="Z51" s="3"/>
      <c r="AA51" s="3"/>
    </row>
    <row r="52" spans="1:27" ht="12.7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3"/>
      <c r="Z52" s="3"/>
      <c r="AA52" s="3"/>
    </row>
    <row r="53" spans="1:27" ht="12.7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3"/>
      <c r="Z53" s="3"/>
      <c r="AA53" s="3"/>
    </row>
    <row r="54" spans="1:27" ht="12.7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3"/>
      <c r="Z54" s="3"/>
      <c r="AA54" s="3"/>
    </row>
    <row r="55" spans="1:27" ht="12.7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3"/>
      <c r="Z55" s="3"/>
      <c r="AA55" s="3"/>
    </row>
    <row r="56" spans="1:27" ht="12.7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3"/>
      <c r="Z56" s="3"/>
      <c r="AA56" s="3"/>
    </row>
    <row r="57" spans="1:27" ht="12.7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3"/>
      <c r="Z57" s="3"/>
      <c r="AA57" s="3"/>
    </row>
    <row r="58" spans="1:27" ht="12.7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3"/>
      <c r="Z58" s="3"/>
      <c r="AA58" s="3"/>
    </row>
    <row r="59" spans="1:27" ht="12.7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3"/>
      <c r="Z59" s="3"/>
      <c r="AA59" s="3"/>
    </row>
    <row r="60" spans="1:27" ht="12.7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3"/>
      <c r="Z60" s="3"/>
      <c r="AA60" s="3"/>
    </row>
    <row r="61" spans="1:27" ht="12.7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3"/>
      <c r="Z61" s="3"/>
      <c r="AA61" s="3"/>
    </row>
    <row r="62" spans="1:27" ht="12.7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3"/>
      <c r="Z62" s="3"/>
      <c r="AA62" s="3"/>
    </row>
    <row r="63" spans="1:27" ht="12.7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3"/>
      <c r="Z63" s="3"/>
      <c r="AA63" s="3"/>
    </row>
    <row r="64" spans="1:27" ht="12.7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3"/>
      <c r="Z64" s="3"/>
      <c r="AA64" s="3"/>
    </row>
    <row r="65" spans="1:27" ht="12.75">
      <c r="A65" s="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"/>
      <c r="Z65" s="3"/>
      <c r="AA65" s="3"/>
    </row>
    <row r="66" spans="1:27" ht="12.75">
      <c r="A66" s="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3"/>
      <c r="Z66" s="3"/>
      <c r="AA66" s="3"/>
    </row>
    <row r="67" spans="1:27" ht="12.75">
      <c r="A67" s="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3"/>
      <c r="Z67" s="3"/>
      <c r="AA67" s="3"/>
    </row>
    <row r="68" spans="1:27" ht="12.75">
      <c r="A68" s="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3"/>
      <c r="Z68" s="3"/>
      <c r="AA68" s="3"/>
    </row>
    <row r="69" spans="1:27" ht="12.75">
      <c r="A69" s="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3"/>
      <c r="Z69" s="3"/>
      <c r="AA69" s="3"/>
    </row>
    <row r="70" spans="1:27" ht="12.75">
      <c r="A70" s="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3"/>
      <c r="Z70" s="3"/>
      <c r="AA70" s="3"/>
    </row>
    <row r="71" spans="1:27" ht="12.75">
      <c r="A71" s="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3"/>
      <c r="Z71" s="3"/>
      <c r="AA71" s="3"/>
    </row>
    <row r="72" spans="2:2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2:2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2:2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2:2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2:2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2:2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2:2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2:2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2:2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2:2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2:2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2:2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2:2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2:2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2:2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2:2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2:2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2:2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2:2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2:2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2:2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2:2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2:24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2:24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2:2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2:24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2:2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2:2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2:2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2:2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2:2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2:2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2:2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2:2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2:2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2:24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2:24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2:2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2:2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2:2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2:24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2:2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2:24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2:2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2:2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2:2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2:24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2:24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2:2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2:2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2:2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2:2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2:2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2:2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2:24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2:24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2:2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2:2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2:2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2:24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2:24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2:24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2:2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2:2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2:2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2:2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2:2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2:2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2:2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2:2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2:2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2:2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2:2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2:2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2:2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2:2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2:2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2:2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2:2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2:2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2:2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2:2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2:2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2:2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2:2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2:2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2:2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2:2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2:2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2:2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2:2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2:2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2:2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2:2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2:2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2:2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2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2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2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2:2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2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2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2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2:2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2:2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2:2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2:2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2:2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2:2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</sheetData>
  <mergeCells count="1">
    <mergeCell ref="Z2:AA2"/>
  </mergeCells>
  <printOptions gridLines="1" horizontalCentered="1" verticalCentered="1"/>
  <pageMargins left="0.5" right="0.5" top="0.5" bottom="0.5" header="0.5" footer="0.5"/>
  <pageSetup fitToHeight="1" fitToWidth="1" horizontalDpi="360" verticalDpi="36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0.8515625" style="0" bestFit="1" customWidth="1"/>
    <col min="2" max="3" width="3.8515625" style="0" bestFit="1" customWidth="1"/>
    <col min="4" max="5" width="3.140625" style="0" bestFit="1" customWidth="1"/>
    <col min="6" max="7" width="4.140625" style="0" bestFit="1" customWidth="1"/>
    <col min="8" max="9" width="3.57421875" style="0" bestFit="1" customWidth="1"/>
    <col min="10" max="11" width="4.57421875" style="0" customWidth="1"/>
    <col min="12" max="12" width="3.28125" style="0" bestFit="1" customWidth="1"/>
    <col min="13" max="15" width="4.28125" style="0" bestFit="1" customWidth="1"/>
    <col min="16" max="16" width="6.7109375" style="0" customWidth="1"/>
  </cols>
  <sheetData>
    <row r="1" spans="1:17" ht="13.5" thickBot="1">
      <c r="A1" s="2" t="s">
        <v>1</v>
      </c>
      <c r="Q1" s="4">
        <f>SUM(B2:P2)</f>
        <v>14</v>
      </c>
    </row>
    <row r="2" spans="1:20" ht="13.5" thickBot="1">
      <c r="A2" s="3" t="s">
        <v>29</v>
      </c>
      <c r="B2" s="16">
        <v>1</v>
      </c>
      <c r="C2" s="16">
        <v>1</v>
      </c>
      <c r="D2" s="16">
        <v>1</v>
      </c>
      <c r="E2" s="16">
        <v>1</v>
      </c>
      <c r="F2" s="16">
        <v>1</v>
      </c>
      <c r="G2" s="16">
        <v>1</v>
      </c>
      <c r="H2" s="16">
        <v>1</v>
      </c>
      <c r="I2" s="16">
        <v>1</v>
      </c>
      <c r="J2" s="16">
        <v>1</v>
      </c>
      <c r="K2" s="16">
        <v>1</v>
      </c>
      <c r="L2" s="16">
        <v>1</v>
      </c>
      <c r="M2" s="16">
        <v>1</v>
      </c>
      <c r="N2" s="16">
        <v>1</v>
      </c>
      <c r="O2" s="16">
        <v>1</v>
      </c>
      <c r="P2" s="16"/>
      <c r="Q2" s="16"/>
      <c r="R2" s="3"/>
      <c r="S2" s="3"/>
      <c r="T2" s="3"/>
    </row>
    <row r="3" spans="1:20" ht="13.5" thickBot="1">
      <c r="A3" s="37" t="s">
        <v>0</v>
      </c>
      <c r="B3" s="43" t="s">
        <v>30</v>
      </c>
      <c r="C3" s="40" t="s">
        <v>31</v>
      </c>
      <c r="D3" s="40" t="s">
        <v>33</v>
      </c>
      <c r="E3" s="40" t="s">
        <v>34</v>
      </c>
      <c r="F3" s="40" t="s">
        <v>35</v>
      </c>
      <c r="G3" s="40" t="s">
        <v>36</v>
      </c>
      <c r="H3" s="40" t="s">
        <v>37</v>
      </c>
      <c r="I3" s="40" t="s">
        <v>38</v>
      </c>
      <c r="J3" s="40" t="s">
        <v>39</v>
      </c>
      <c r="K3" s="40" t="s">
        <v>40</v>
      </c>
      <c r="L3" s="40" t="s">
        <v>41</v>
      </c>
      <c r="M3" s="40" t="s">
        <v>42</v>
      </c>
      <c r="N3" s="40" t="s">
        <v>43</v>
      </c>
      <c r="O3" s="40" t="s">
        <v>44</v>
      </c>
      <c r="P3" s="44"/>
      <c r="Q3" s="40" t="s">
        <v>2</v>
      </c>
      <c r="R3" s="58" t="s">
        <v>17</v>
      </c>
      <c r="S3" s="59"/>
      <c r="T3" s="3"/>
    </row>
    <row r="4" spans="1:20" ht="12.75">
      <c r="A4" s="1">
        <v>8001</v>
      </c>
      <c r="B4" s="16"/>
      <c r="C4" s="16">
        <v>1</v>
      </c>
      <c r="D4" s="16"/>
      <c r="E4" s="16">
        <v>1</v>
      </c>
      <c r="F4" s="16"/>
      <c r="G4" s="16">
        <v>1</v>
      </c>
      <c r="H4" s="16">
        <v>1</v>
      </c>
      <c r="I4" s="16"/>
      <c r="J4" s="16"/>
      <c r="K4" s="16">
        <v>1</v>
      </c>
      <c r="L4" s="16">
        <v>1</v>
      </c>
      <c r="M4" s="16"/>
      <c r="N4" s="16"/>
      <c r="O4" s="16"/>
      <c r="P4" s="16"/>
      <c r="Q4" s="16">
        <f aca="true" t="shared" si="0" ref="Q4:Q33">SUM(B4:P4)</f>
        <v>6</v>
      </c>
      <c r="R4" s="27">
        <f aca="true" t="shared" si="1" ref="R4:R33">($Q$1-Q4)/$Q$1</f>
        <v>0.5714285714285714</v>
      </c>
      <c r="S4" s="24" t="str">
        <f>IF(R4&gt;='Grade Settings'!$C$5,"A",IF(R4&gt;='Grade Settings'!$C$6,"B",IF(R4&gt;='Grade Settings'!$C$7,"C",IF(R4&gt;='Grade Settings'!$C$8,"D",IF(R4&gt;='Grade Settings'!$C$9,"F")))))</f>
        <v>D</v>
      </c>
      <c r="T4" s="3"/>
    </row>
    <row r="5" spans="1:20" ht="12.75">
      <c r="A5" s="1">
        <v>8002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>
        <f t="shared" si="0"/>
        <v>0</v>
      </c>
      <c r="R5" s="28">
        <f t="shared" si="1"/>
        <v>1</v>
      </c>
      <c r="S5" s="18" t="str">
        <f>IF(R5&gt;='Grade Settings'!$C$5,"A",IF(R5&gt;='Grade Settings'!$C$6,"B",IF(R5&gt;='Grade Settings'!$C$7,"C",IF(R5&gt;='Grade Settings'!$C$8,"D",IF(R5&gt;='Grade Settings'!$C$9,"F")))))</f>
        <v>A</v>
      </c>
      <c r="T5" s="3"/>
    </row>
    <row r="6" spans="1:20" ht="12.75">
      <c r="A6" s="1">
        <v>8003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>
        <f t="shared" si="0"/>
        <v>0</v>
      </c>
      <c r="R6" s="28">
        <f t="shared" si="1"/>
        <v>1</v>
      </c>
      <c r="S6" s="18" t="str">
        <f>IF(R6&gt;='Grade Settings'!$C$5,"A",IF(R6&gt;='Grade Settings'!$C$6,"B",IF(R6&gt;='Grade Settings'!$C$7,"C",IF(R6&gt;='Grade Settings'!$C$8,"D",IF(R6&gt;='Grade Settings'!$C$9,"F")))))</f>
        <v>A</v>
      </c>
      <c r="T6" s="3"/>
    </row>
    <row r="7" spans="1:20" ht="12.75">
      <c r="A7" s="1">
        <v>8004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0"/>
        <v>0</v>
      </c>
      <c r="R7" s="28">
        <f t="shared" si="1"/>
        <v>1</v>
      </c>
      <c r="S7" s="18" t="str">
        <f>IF(R7&gt;='Grade Settings'!$C$5,"A",IF(R7&gt;='Grade Settings'!$C$6,"B",IF(R7&gt;='Grade Settings'!$C$7,"C",IF(R7&gt;='Grade Settings'!$C$8,"D",IF(R7&gt;='Grade Settings'!$C$9,"F")))))</f>
        <v>A</v>
      </c>
      <c r="T7" s="3"/>
    </row>
    <row r="8" spans="1:20" ht="12.75">
      <c r="A8" s="1">
        <v>8005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f t="shared" si="0"/>
        <v>0</v>
      </c>
      <c r="R8" s="28">
        <f t="shared" si="1"/>
        <v>1</v>
      </c>
      <c r="S8" s="18" t="str">
        <f>IF(R8&gt;='Grade Settings'!$C$5,"A",IF(R8&gt;='Grade Settings'!$C$6,"B",IF(R8&gt;='Grade Settings'!$C$7,"C",IF(R8&gt;='Grade Settings'!$C$8,"D",IF(R8&gt;='Grade Settings'!$C$9,"F")))))</f>
        <v>A</v>
      </c>
      <c r="T8" s="3"/>
    </row>
    <row r="9" spans="1:20" ht="12.75">
      <c r="A9" s="1">
        <v>8006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>SUM(B9:P9)</f>
        <v>0</v>
      </c>
      <c r="R9" s="28">
        <f t="shared" si="1"/>
        <v>1</v>
      </c>
      <c r="S9" s="18" t="str">
        <f>IF(R9&gt;='Grade Settings'!$C$5,"A",IF(R9&gt;='Grade Settings'!$C$6,"B",IF(R9&gt;='Grade Settings'!$C$7,"C",IF(R9&gt;='Grade Settings'!$C$8,"D",IF(R9&gt;='Grade Settings'!$C$9,"F")))))</f>
        <v>A</v>
      </c>
      <c r="T9" s="3"/>
    </row>
    <row r="10" spans="1:20" ht="12.75">
      <c r="A10" s="1">
        <v>8007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0"/>
        <v>0</v>
      </c>
      <c r="R10" s="28">
        <f t="shared" si="1"/>
        <v>1</v>
      </c>
      <c r="S10" s="18" t="str">
        <f>IF(R10&gt;='Grade Settings'!$C$5,"A",IF(R10&gt;='Grade Settings'!$C$6,"B",IF(R10&gt;='Grade Settings'!$C$7,"C",IF(R10&gt;='Grade Settings'!$C$8,"D",IF(R10&gt;='Grade Settings'!$C$9,"F")))))</f>
        <v>A</v>
      </c>
      <c r="T10" s="3"/>
    </row>
    <row r="11" spans="1:20" ht="12.75">
      <c r="A11" s="1">
        <v>8008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0"/>
        <v>0</v>
      </c>
      <c r="R11" s="28">
        <f t="shared" si="1"/>
        <v>1</v>
      </c>
      <c r="S11" s="18" t="str">
        <f>IF(R11&gt;='Grade Settings'!$C$5,"A",IF(R11&gt;='Grade Settings'!$C$6,"B",IF(R11&gt;='Grade Settings'!$C$7,"C",IF(R11&gt;='Grade Settings'!$C$8,"D",IF(R11&gt;='Grade Settings'!$C$9,"F")))))</f>
        <v>A</v>
      </c>
      <c r="T11" s="3"/>
    </row>
    <row r="12" spans="1:20" ht="12.75">
      <c r="A12" s="1">
        <v>8009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0"/>
        <v>0</v>
      </c>
      <c r="R12" s="28">
        <f t="shared" si="1"/>
        <v>1</v>
      </c>
      <c r="S12" s="18" t="str">
        <f>IF(R12&gt;='Grade Settings'!$C$5,"A",IF(R12&gt;='Grade Settings'!$C$6,"B",IF(R12&gt;='Grade Settings'!$C$7,"C",IF(R12&gt;='Grade Settings'!$C$8,"D",IF(R12&gt;='Grade Settings'!$C$9,"F")))))</f>
        <v>A</v>
      </c>
      <c r="T12" s="3"/>
    </row>
    <row r="13" spans="1:20" ht="12.75">
      <c r="A13" s="1">
        <v>8010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v>1</v>
      </c>
      <c r="N13" s="16"/>
      <c r="O13" s="16"/>
      <c r="P13" s="16"/>
      <c r="Q13" s="16">
        <f t="shared" si="0"/>
        <v>1</v>
      </c>
      <c r="R13" s="28">
        <f t="shared" si="1"/>
        <v>0.9285714285714286</v>
      </c>
      <c r="S13" s="18" t="str">
        <f>IF(R13&gt;='Grade Settings'!$C$5,"A",IF(R13&gt;='Grade Settings'!$C$6,"B",IF(R13&gt;='Grade Settings'!$C$7,"C",IF(R13&gt;='Grade Settings'!$C$8,"D",IF(R13&gt;='Grade Settings'!$C$9,"F")))))</f>
        <v>A</v>
      </c>
      <c r="T13" s="3"/>
    </row>
    <row r="14" spans="1:20" ht="12.75">
      <c r="A14" s="1">
        <v>8011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0"/>
        <v>0</v>
      </c>
      <c r="R14" s="28">
        <f t="shared" si="1"/>
        <v>1</v>
      </c>
      <c r="S14" s="18" t="str">
        <f>IF(R14&gt;='Grade Settings'!$C$5,"A",IF(R14&gt;='Grade Settings'!$C$6,"B",IF(R14&gt;='Grade Settings'!$C$7,"C",IF(R14&gt;='Grade Settings'!$C$8,"D",IF(R14&gt;='Grade Settings'!$C$9,"F")))))</f>
        <v>A</v>
      </c>
      <c r="T14" s="3"/>
    </row>
    <row r="15" spans="1:20" ht="12.75">
      <c r="A15" s="1">
        <v>8012</v>
      </c>
      <c r="B15" s="16"/>
      <c r="C15" s="16"/>
      <c r="D15" s="16"/>
      <c r="E15" s="16"/>
      <c r="F15" s="16">
        <v>1</v>
      </c>
      <c r="G15" s="16"/>
      <c r="H15" s="16"/>
      <c r="I15" s="16">
        <v>1</v>
      </c>
      <c r="J15" s="16"/>
      <c r="K15" s="16"/>
      <c r="L15" s="16"/>
      <c r="M15" s="16"/>
      <c r="N15" s="16">
        <v>1</v>
      </c>
      <c r="O15" s="16"/>
      <c r="P15" s="16"/>
      <c r="Q15" s="16">
        <f t="shared" si="0"/>
        <v>3</v>
      </c>
      <c r="R15" s="28">
        <f t="shared" si="1"/>
        <v>0.7857142857142857</v>
      </c>
      <c r="S15" s="18" t="str">
        <f>IF(R15&gt;='Grade Settings'!$C$5,"A",IF(R15&gt;='Grade Settings'!$C$6,"B",IF(R15&gt;='Grade Settings'!$C$7,"C",IF(R15&gt;='Grade Settings'!$C$8,"D",IF(R15&gt;='Grade Settings'!$C$9,"F")))))</f>
        <v>C</v>
      </c>
      <c r="T15" s="3"/>
    </row>
    <row r="16" spans="1:20" ht="12.75">
      <c r="A16" s="1">
        <v>8013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0"/>
        <v>0</v>
      </c>
      <c r="R16" s="28">
        <f t="shared" si="1"/>
        <v>1</v>
      </c>
      <c r="S16" s="18" t="str">
        <f>IF(R16&gt;='Grade Settings'!$C$5,"A",IF(R16&gt;='Grade Settings'!$C$6,"B",IF(R16&gt;='Grade Settings'!$C$7,"C",IF(R16&gt;='Grade Settings'!$C$8,"D",IF(R16&gt;='Grade Settings'!$C$9,"F")))))</f>
        <v>A</v>
      </c>
      <c r="T16" s="3"/>
    </row>
    <row r="17" spans="1:20" ht="12.75">
      <c r="A17" s="1">
        <v>8014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0"/>
        <v>0</v>
      </c>
      <c r="R17" s="28">
        <f t="shared" si="1"/>
        <v>1</v>
      </c>
      <c r="S17" s="18" t="str">
        <f>IF(R17&gt;='Grade Settings'!$C$5,"A",IF(R17&gt;='Grade Settings'!$C$6,"B",IF(R17&gt;='Grade Settings'!$C$7,"C",IF(R17&gt;='Grade Settings'!$C$8,"D",IF(R17&gt;='Grade Settings'!$C$9,"F")))))</f>
        <v>A</v>
      </c>
      <c r="T17" s="3"/>
    </row>
    <row r="18" spans="1:20" ht="12.75">
      <c r="A18" s="1">
        <v>8015</v>
      </c>
      <c r="B18" s="16"/>
      <c r="C18" s="16"/>
      <c r="D18" s="16"/>
      <c r="E18" s="16"/>
      <c r="F18" s="16"/>
      <c r="G18" s="16"/>
      <c r="H18" s="16"/>
      <c r="I18" s="16"/>
      <c r="J18" s="16">
        <v>1</v>
      </c>
      <c r="K18" s="16"/>
      <c r="L18" s="16"/>
      <c r="M18" s="16"/>
      <c r="N18" s="16"/>
      <c r="O18" s="16"/>
      <c r="P18" s="16"/>
      <c r="Q18" s="16">
        <f t="shared" si="0"/>
        <v>1</v>
      </c>
      <c r="R18" s="28">
        <f t="shared" si="1"/>
        <v>0.9285714285714286</v>
      </c>
      <c r="S18" s="18" t="str">
        <f>IF(R18&gt;='Grade Settings'!$C$5,"A",IF(R18&gt;='Grade Settings'!$C$6,"B",IF(R18&gt;='Grade Settings'!$C$7,"C",IF(R18&gt;='Grade Settings'!$C$8,"D",IF(R18&gt;='Grade Settings'!$C$9,"F")))))</f>
        <v>A</v>
      </c>
      <c r="T18" s="3"/>
    </row>
    <row r="19" spans="1:20" ht="12.75">
      <c r="A19" s="1">
        <v>8016</v>
      </c>
      <c r="B19" s="16">
        <v>1</v>
      </c>
      <c r="C19" s="16"/>
      <c r="D19" s="16"/>
      <c r="E19" s="16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0"/>
        <v>2</v>
      </c>
      <c r="R19" s="28">
        <f t="shared" si="1"/>
        <v>0.8571428571428571</v>
      </c>
      <c r="S19" s="18" t="str">
        <f>IF(R19&gt;='Grade Settings'!$C$5,"A",IF(R19&gt;='Grade Settings'!$C$6,"B",IF(R19&gt;='Grade Settings'!$C$7,"C",IF(R19&gt;='Grade Settings'!$C$8,"D",IF(R19&gt;='Grade Settings'!$C$9,"F")))))</f>
        <v>B</v>
      </c>
      <c r="T19" s="3"/>
    </row>
    <row r="20" spans="1:20" ht="12.75">
      <c r="A20" s="1">
        <v>8017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0"/>
        <v>0</v>
      </c>
      <c r="R20" s="28">
        <f t="shared" si="1"/>
        <v>1</v>
      </c>
      <c r="S20" s="18" t="str">
        <f>IF(R20&gt;='Grade Settings'!$C$5,"A",IF(R20&gt;='Grade Settings'!$C$6,"B",IF(R20&gt;='Grade Settings'!$C$7,"C",IF(R20&gt;='Grade Settings'!$C$8,"D",IF(R20&gt;='Grade Settings'!$C$9,"F")))))</f>
        <v>A</v>
      </c>
      <c r="T20" s="3"/>
    </row>
    <row r="21" spans="1:20" ht="12.75">
      <c r="A21" s="1">
        <v>8018</v>
      </c>
      <c r="B21" s="16"/>
      <c r="C21" s="16"/>
      <c r="D21" s="16"/>
      <c r="E21" s="16"/>
      <c r="F21" s="16"/>
      <c r="G21" s="16"/>
      <c r="H21" s="16"/>
      <c r="I21" s="16"/>
      <c r="J21" s="16"/>
      <c r="K21" s="16">
        <v>1</v>
      </c>
      <c r="L21" s="16"/>
      <c r="M21" s="16">
        <v>1</v>
      </c>
      <c r="N21" s="16">
        <v>1</v>
      </c>
      <c r="O21" s="16">
        <v>1</v>
      </c>
      <c r="P21" s="16"/>
      <c r="Q21" s="16">
        <f t="shared" si="0"/>
        <v>4</v>
      </c>
      <c r="R21" s="28">
        <f t="shared" si="1"/>
        <v>0.7142857142857143</v>
      </c>
      <c r="S21" s="18" t="str">
        <f>IF(R21&gt;='Grade Settings'!$C$5,"A",IF(R21&gt;='Grade Settings'!$C$6,"B",IF(R21&gt;='Grade Settings'!$C$7,"C",IF(R21&gt;='Grade Settings'!$C$8,"D",IF(R21&gt;='Grade Settings'!$C$9,"F")))))</f>
        <v>C</v>
      </c>
      <c r="T21" s="3"/>
    </row>
    <row r="22" spans="1:20" ht="12.75">
      <c r="A22" s="1">
        <v>8019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0"/>
        <v>0</v>
      </c>
      <c r="R22" s="28">
        <f t="shared" si="1"/>
        <v>1</v>
      </c>
      <c r="S22" s="18" t="str">
        <f>IF(R22&gt;='Grade Settings'!$C$5,"A",IF(R22&gt;='Grade Settings'!$C$6,"B",IF(R22&gt;='Grade Settings'!$C$7,"C",IF(R22&gt;='Grade Settings'!$C$8,"D",IF(R22&gt;='Grade Settings'!$C$9,"F")))))</f>
        <v>A</v>
      </c>
      <c r="T22" s="3"/>
    </row>
    <row r="23" spans="1:20" ht="12.75">
      <c r="A23" s="1">
        <v>8020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0"/>
        <v>0</v>
      </c>
      <c r="R23" s="28">
        <f t="shared" si="1"/>
        <v>1</v>
      </c>
      <c r="S23" s="18" t="str">
        <f>IF(R23&gt;='Grade Settings'!$C$5,"A",IF(R23&gt;='Grade Settings'!$C$6,"B",IF(R23&gt;='Grade Settings'!$C$7,"C",IF(R23&gt;='Grade Settings'!$C$8,"D",IF(R23&gt;='Grade Settings'!$C$9,"F")))))</f>
        <v>A</v>
      </c>
      <c r="T23" s="3"/>
    </row>
    <row r="24" spans="1:20" ht="12.75">
      <c r="A24" s="1">
        <v>8021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0"/>
        <v>0</v>
      </c>
      <c r="R24" s="28">
        <f t="shared" si="1"/>
        <v>1</v>
      </c>
      <c r="S24" s="18" t="str">
        <f>IF(R24&gt;='Grade Settings'!$C$5,"A",IF(R24&gt;='Grade Settings'!$C$6,"B",IF(R24&gt;='Grade Settings'!$C$7,"C",IF(R24&gt;='Grade Settings'!$C$8,"D",IF(R24&gt;='Grade Settings'!$C$9,"F")))))</f>
        <v>A</v>
      </c>
      <c r="T24" s="3"/>
    </row>
    <row r="25" spans="1:20" ht="12.75">
      <c r="A25" s="1">
        <v>8022</v>
      </c>
      <c r="B25" s="16"/>
      <c r="C25" s="16"/>
      <c r="D25" s="16"/>
      <c r="E25" s="16">
        <v>1</v>
      </c>
      <c r="F25" s="16"/>
      <c r="G25" s="16"/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>
        <f t="shared" si="0"/>
        <v>2</v>
      </c>
      <c r="R25" s="28">
        <f t="shared" si="1"/>
        <v>0.8571428571428571</v>
      </c>
      <c r="S25" s="18" t="str">
        <f>IF(R25&gt;='Grade Settings'!$C$5,"A",IF(R25&gt;='Grade Settings'!$C$6,"B",IF(R25&gt;='Grade Settings'!$C$7,"C",IF(R25&gt;='Grade Settings'!$C$8,"D",IF(R25&gt;='Grade Settings'!$C$9,"F")))))</f>
        <v>B</v>
      </c>
      <c r="T25" s="3"/>
    </row>
    <row r="26" spans="1:20" ht="12.75">
      <c r="A26" s="1">
        <v>8023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0"/>
        <v>0</v>
      </c>
      <c r="R26" s="28">
        <f t="shared" si="1"/>
        <v>1</v>
      </c>
      <c r="S26" s="18" t="str">
        <f>IF(R26&gt;='Grade Settings'!$C$5,"A",IF(R26&gt;='Grade Settings'!$C$6,"B",IF(R26&gt;='Grade Settings'!$C$7,"C",IF(R26&gt;='Grade Settings'!$C$8,"D",IF(R26&gt;='Grade Settings'!$C$9,"F")))))</f>
        <v>A</v>
      </c>
      <c r="T26" s="3"/>
    </row>
    <row r="27" spans="1:20" ht="12.75">
      <c r="A27" s="1">
        <v>8024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0"/>
        <v>0</v>
      </c>
      <c r="R27" s="28">
        <f t="shared" si="1"/>
        <v>1</v>
      </c>
      <c r="S27" s="18" t="str">
        <f>IF(R27&gt;='Grade Settings'!$C$5,"A",IF(R27&gt;='Grade Settings'!$C$6,"B",IF(R27&gt;='Grade Settings'!$C$7,"C",IF(R27&gt;='Grade Settings'!$C$8,"D",IF(R27&gt;='Grade Settings'!$C$9,"F")))))</f>
        <v>A</v>
      </c>
      <c r="T27" s="3"/>
    </row>
    <row r="28" spans="1:20" ht="12.75">
      <c r="A28" s="1">
        <v>8025</v>
      </c>
      <c r="B28" s="16"/>
      <c r="C28" s="16">
        <v>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f t="shared" si="0"/>
        <v>1</v>
      </c>
      <c r="R28" s="28">
        <f t="shared" si="1"/>
        <v>0.9285714285714286</v>
      </c>
      <c r="S28" s="18" t="str">
        <f>IF(R28&gt;='Grade Settings'!$C$5,"A",IF(R28&gt;='Grade Settings'!$C$6,"B",IF(R28&gt;='Grade Settings'!$C$7,"C",IF(R28&gt;='Grade Settings'!$C$8,"D",IF(R28&gt;='Grade Settings'!$C$9,"F")))))</f>
        <v>A</v>
      </c>
      <c r="T28" s="3"/>
    </row>
    <row r="29" spans="1:20" ht="12.75">
      <c r="A29" s="1">
        <v>8026</v>
      </c>
      <c r="B29" s="16"/>
      <c r="C29" s="16"/>
      <c r="D29" s="16">
        <v>1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f t="shared" si="0"/>
        <v>1</v>
      </c>
      <c r="R29" s="28">
        <f t="shared" si="1"/>
        <v>0.9285714285714286</v>
      </c>
      <c r="S29" s="18" t="str">
        <f>IF(R29&gt;='Grade Settings'!$C$5,"A",IF(R29&gt;='Grade Settings'!$C$6,"B",IF(R29&gt;='Grade Settings'!$C$7,"C",IF(R29&gt;='Grade Settings'!$C$8,"D",IF(R29&gt;='Grade Settings'!$C$9,"F")))))</f>
        <v>A</v>
      </c>
      <c r="T29" s="3"/>
    </row>
    <row r="30" spans="1:20" ht="12.75">
      <c r="A30" s="1">
        <v>8027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f t="shared" si="0"/>
        <v>0</v>
      </c>
      <c r="R30" s="28">
        <f t="shared" si="1"/>
        <v>1</v>
      </c>
      <c r="S30" s="18" t="str">
        <f>IF(R30&gt;='Grade Settings'!$C$5,"A",IF(R30&gt;='Grade Settings'!$C$6,"B",IF(R30&gt;='Grade Settings'!$C$7,"C",IF(R30&gt;='Grade Settings'!$C$8,"D",IF(R30&gt;='Grade Settings'!$C$9,"F")))))</f>
        <v>A</v>
      </c>
      <c r="T30" s="3"/>
    </row>
    <row r="31" spans="1:20" ht="12.75">
      <c r="A31" s="1">
        <v>8028</v>
      </c>
      <c r="B31" s="16"/>
      <c r="C31" s="16"/>
      <c r="D31" s="16"/>
      <c r="E31" s="16"/>
      <c r="F31" s="16"/>
      <c r="G31" s="16">
        <v>1</v>
      </c>
      <c r="H31" s="16"/>
      <c r="I31" s="16"/>
      <c r="J31" s="16"/>
      <c r="K31" s="16"/>
      <c r="L31" s="16">
        <v>1</v>
      </c>
      <c r="M31" s="16"/>
      <c r="N31" s="16"/>
      <c r="O31" s="16"/>
      <c r="P31" s="16"/>
      <c r="Q31" s="16">
        <f t="shared" si="0"/>
        <v>2</v>
      </c>
      <c r="R31" s="28">
        <f t="shared" si="1"/>
        <v>0.8571428571428571</v>
      </c>
      <c r="S31" s="18" t="str">
        <f>IF(R31&gt;='Grade Settings'!$C$5,"A",IF(R31&gt;='Grade Settings'!$C$6,"B",IF(R31&gt;='Grade Settings'!$C$7,"C",IF(R31&gt;='Grade Settings'!$C$8,"D",IF(R31&gt;='Grade Settings'!$C$9,"F")))))</f>
        <v>B</v>
      </c>
      <c r="T31" s="3"/>
    </row>
    <row r="32" spans="1:20" ht="12.75">
      <c r="A32" s="1">
        <v>8029</v>
      </c>
      <c r="B32" s="16"/>
      <c r="C32" s="16"/>
      <c r="D32" s="16"/>
      <c r="E32" s="16">
        <v>1</v>
      </c>
      <c r="F32" s="16">
        <v>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f t="shared" si="0"/>
        <v>2</v>
      </c>
      <c r="R32" s="28">
        <f t="shared" si="1"/>
        <v>0.8571428571428571</v>
      </c>
      <c r="S32" s="18" t="str">
        <f>IF(R32&gt;='Grade Settings'!$C$5,"A",IF(R32&gt;='Grade Settings'!$C$6,"B",IF(R32&gt;='Grade Settings'!$C$7,"C",IF(R32&gt;='Grade Settings'!$C$8,"D",IF(R32&gt;='Grade Settings'!$C$9,"F")))))</f>
        <v>B</v>
      </c>
      <c r="T32" s="3"/>
    </row>
    <row r="33" spans="1:20" ht="12.75">
      <c r="A33" s="1">
        <v>8030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f t="shared" si="0"/>
        <v>0</v>
      </c>
      <c r="R33" s="28">
        <f t="shared" si="1"/>
        <v>1</v>
      </c>
      <c r="S33" s="18" t="str">
        <f>IF(R33&gt;='Grade Settings'!$C$5,"A",IF(R33&gt;='Grade Settings'!$C$6,"B",IF(R33&gt;='Grade Settings'!$C$7,"C",IF(R33&gt;='Grade Settings'!$C$8,"D",IF(R33&gt;='Grade Settings'!$C$9,"F")))))</f>
        <v>A</v>
      </c>
      <c r="T33" s="3"/>
    </row>
    <row r="34" spans="1:20" ht="13.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0"/>
      <c r="R34" s="29"/>
      <c r="S34" s="20"/>
      <c r="T34" s="3"/>
    </row>
    <row r="35" spans="1:20" ht="13.5" thickBot="1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6"/>
      <c r="R35" s="45"/>
      <c r="S35" s="3"/>
      <c r="T35" s="3"/>
    </row>
    <row r="36" spans="1:20" ht="13.5" thickBot="1">
      <c r="A36" s="3" t="s">
        <v>23</v>
      </c>
      <c r="B36" s="16">
        <f aca="true" t="shared" si="2" ref="B36:O36">SUM(B4:B33)</f>
        <v>1</v>
      </c>
      <c r="C36" s="16">
        <f t="shared" si="2"/>
        <v>2</v>
      </c>
      <c r="D36" s="16">
        <f t="shared" si="2"/>
        <v>1</v>
      </c>
      <c r="E36" s="16">
        <f t="shared" si="2"/>
        <v>4</v>
      </c>
      <c r="F36" s="16">
        <f t="shared" si="2"/>
        <v>2</v>
      </c>
      <c r="G36" s="16">
        <f t="shared" si="2"/>
        <v>2</v>
      </c>
      <c r="H36" s="16">
        <f t="shared" si="2"/>
        <v>1</v>
      </c>
      <c r="I36" s="16">
        <f t="shared" si="2"/>
        <v>2</v>
      </c>
      <c r="J36" s="16">
        <f t="shared" si="2"/>
        <v>1</v>
      </c>
      <c r="K36" s="16">
        <f t="shared" si="2"/>
        <v>2</v>
      </c>
      <c r="L36" s="16">
        <f t="shared" si="2"/>
        <v>2</v>
      </c>
      <c r="M36" s="16">
        <f t="shared" si="2"/>
        <v>2</v>
      </c>
      <c r="N36" s="16">
        <f t="shared" si="2"/>
        <v>2</v>
      </c>
      <c r="O36" s="16">
        <f t="shared" si="2"/>
        <v>1</v>
      </c>
      <c r="P36" s="16"/>
      <c r="Q36" s="53">
        <f>AVERAGE(B36:P36)</f>
        <v>1.7857142857142858</v>
      </c>
      <c r="R36" s="46">
        <f>AVERAGE(R4:R33)</f>
        <v>0.9404761904761905</v>
      </c>
      <c r="S36" s="38" t="str">
        <f>IF(R36&gt;='Grade Settings'!$C$5,"A",IF(R36&gt;='Grade Settings'!$C$6,"B",IF(R36&gt;='Grade Settings'!$C$7,"C",IF(R36&gt;='Grade Settings'!$C$8,"D",IF(R36&gt;='Grade Settings'!$C$9,"F")))))</f>
        <v>A</v>
      </c>
      <c r="T36" s="3"/>
    </row>
    <row r="37" spans="1:20" ht="12.75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3"/>
      <c r="R37" s="3"/>
      <c r="S37" s="3"/>
      <c r="T37" s="3"/>
    </row>
    <row r="38" spans="2:1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</sheetData>
  <mergeCells count="1">
    <mergeCell ref="R3:S3"/>
  </mergeCells>
  <printOptions gridLines="1" horizontalCentered="1" verticalCentered="1"/>
  <pageMargins left="0.5" right="0.5" top="0.5" bottom="0.5" header="0.5" footer="0.5"/>
  <pageSetup fitToHeight="1" fitToWidth="1" horizontalDpi="360" verticalDpi="36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workbookViewId="0" topLeftCell="A4">
      <selection activeCell="A4" sqref="A4"/>
    </sheetView>
  </sheetViews>
  <sheetFormatPr defaultColWidth="9.140625" defaultRowHeight="12.75"/>
  <cols>
    <col min="2" max="2" width="17.28125" style="0" bestFit="1" customWidth="1"/>
    <col min="3" max="3" width="16.7109375" style="0" bestFit="1" customWidth="1"/>
    <col min="5" max="5" width="11.00390625" style="0" customWidth="1"/>
    <col min="8" max="8" width="11.421875" style="0" bestFit="1" customWidth="1"/>
    <col min="9" max="9" width="10.7109375" style="0" customWidth="1"/>
  </cols>
  <sheetData>
    <row r="2" ht="12.75">
      <c r="A2" s="6" t="s">
        <v>13</v>
      </c>
    </row>
    <row r="4" spans="1:12" s="5" customFormat="1" ht="54">
      <c r="A4" s="33"/>
      <c r="B4" s="8" t="s">
        <v>6</v>
      </c>
      <c r="C4" s="9" t="s">
        <v>12</v>
      </c>
      <c r="D4" s="33"/>
      <c r="E4" s="36" t="s">
        <v>26</v>
      </c>
      <c r="F4" s="33"/>
      <c r="G4" s="33"/>
      <c r="H4" s="33"/>
      <c r="I4" s="33"/>
      <c r="J4" s="33"/>
      <c r="K4" s="33"/>
      <c r="L4" s="33"/>
    </row>
    <row r="5" spans="1:12" s="5" customFormat="1" ht="18">
      <c r="A5" s="33"/>
      <c r="B5" s="7" t="s">
        <v>7</v>
      </c>
      <c r="C5" s="54">
        <v>0.895</v>
      </c>
      <c r="D5" s="33"/>
      <c r="E5" s="33"/>
      <c r="F5" s="33"/>
      <c r="G5" s="33"/>
      <c r="H5" s="33"/>
      <c r="I5" s="33"/>
      <c r="J5" s="33"/>
      <c r="K5" s="33"/>
      <c r="L5" s="33"/>
    </row>
    <row r="6" spans="1:12" s="5" customFormat="1" ht="18">
      <c r="A6" s="33"/>
      <c r="B6" s="7" t="s">
        <v>8</v>
      </c>
      <c r="C6" s="54">
        <v>0.795</v>
      </c>
      <c r="D6" s="33"/>
      <c r="E6" s="61" t="s">
        <v>47</v>
      </c>
      <c r="F6" s="61"/>
      <c r="G6" s="61"/>
      <c r="H6" s="33"/>
      <c r="I6" s="33"/>
      <c r="J6" s="33"/>
      <c r="K6" s="33"/>
      <c r="L6" s="33"/>
    </row>
    <row r="7" spans="1:12" s="5" customFormat="1" ht="18">
      <c r="A7" s="33"/>
      <c r="B7" s="7" t="s">
        <v>9</v>
      </c>
      <c r="C7" s="54">
        <v>0.695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5" customFormat="1" ht="18">
      <c r="A8" s="33"/>
      <c r="B8" s="7" t="s">
        <v>10</v>
      </c>
      <c r="C8" s="54">
        <v>0.55</v>
      </c>
      <c r="D8" s="33"/>
      <c r="E8" s="33"/>
      <c r="F8" s="33"/>
      <c r="G8" s="33"/>
      <c r="H8" s="33"/>
      <c r="I8" s="33"/>
      <c r="J8" s="33"/>
      <c r="K8" s="33"/>
      <c r="L8" s="33"/>
    </row>
    <row r="9" spans="1:12" s="5" customFormat="1" ht="18">
      <c r="A9" s="33"/>
      <c r="B9" s="7" t="s">
        <v>11</v>
      </c>
      <c r="C9" s="31">
        <v>-100</v>
      </c>
      <c r="D9" s="33"/>
      <c r="E9" s="33"/>
      <c r="F9" s="33"/>
      <c r="G9" s="33"/>
      <c r="H9" s="33"/>
      <c r="I9" s="33"/>
      <c r="J9" s="33"/>
      <c r="K9" s="33"/>
      <c r="L9" s="33"/>
    </row>
    <row r="10" spans="1:12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15" t="s">
        <v>20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.75" thickBot="1">
      <c r="A12" s="10"/>
      <c r="B12" s="11" t="s">
        <v>18</v>
      </c>
      <c r="C12" s="10"/>
      <c r="D12" s="34"/>
      <c r="E12" s="13" t="s">
        <v>19</v>
      </c>
      <c r="F12" s="35"/>
      <c r="G12" s="60" t="s">
        <v>25</v>
      </c>
      <c r="H12" s="60"/>
      <c r="I12" s="60"/>
      <c r="J12" s="34"/>
      <c r="K12" s="34"/>
      <c r="L12" s="34"/>
    </row>
    <row r="13" spans="1:12" ht="21" thickBot="1">
      <c r="A13" s="34"/>
      <c r="B13" s="7" t="s">
        <v>7</v>
      </c>
      <c r="C13" s="12">
        <f>COUNTIF(Grades!$AA$4:$AA$33,B13)</f>
        <v>15</v>
      </c>
      <c r="D13" s="34"/>
      <c r="E13" s="14">
        <f>C13/SUM($C$13:$C$19)</f>
        <v>0.5</v>
      </c>
      <c r="F13" s="34"/>
      <c r="G13" s="34"/>
      <c r="H13" s="32">
        <f>Grades!Y1/1000</f>
        <v>0.85</v>
      </c>
      <c r="I13" s="34"/>
      <c r="J13" s="34"/>
      <c r="K13" s="34"/>
      <c r="L13" s="34"/>
    </row>
    <row r="14" spans="1:12" ht="18">
      <c r="A14" s="34"/>
      <c r="B14" s="7" t="s">
        <v>8</v>
      </c>
      <c r="C14" s="12">
        <f>COUNTIF(Grades!$AA$4:$AA$33,B14)</f>
        <v>12</v>
      </c>
      <c r="D14" s="34"/>
      <c r="E14" s="14">
        <f>C14/SUM($C$13:$C$19)</f>
        <v>0.4</v>
      </c>
      <c r="F14" s="34"/>
      <c r="G14" s="34"/>
      <c r="H14" s="34"/>
      <c r="I14" s="34"/>
      <c r="J14" s="34"/>
      <c r="K14" s="34"/>
      <c r="L14" s="34"/>
    </row>
    <row r="15" spans="1:12" ht="18">
      <c r="A15" s="34"/>
      <c r="B15" s="7" t="s">
        <v>9</v>
      </c>
      <c r="C15" s="12">
        <f>COUNTIF(Grades!$AA$4:$AA$33,B15)</f>
        <v>1</v>
      </c>
      <c r="D15" s="34"/>
      <c r="E15" s="14">
        <f>C15/SUM($C$13:$C$19)</f>
        <v>0.03333333333333333</v>
      </c>
      <c r="F15" s="34"/>
      <c r="G15" s="34"/>
      <c r="H15" s="34"/>
      <c r="I15" s="34"/>
      <c r="J15" s="34"/>
      <c r="K15" s="34"/>
      <c r="L15" s="34"/>
    </row>
    <row r="16" spans="1:12" ht="18">
      <c r="A16" s="34"/>
      <c r="B16" s="7" t="s">
        <v>10</v>
      </c>
      <c r="C16" s="12">
        <f>COUNTIF(Grades!$AA$4:$AA$33,B16)</f>
        <v>1</v>
      </c>
      <c r="D16" s="34"/>
      <c r="E16" s="14">
        <f>C16/SUM($C$13:$C$19)</f>
        <v>0.03333333333333333</v>
      </c>
      <c r="F16" s="34"/>
      <c r="G16" s="34"/>
      <c r="H16" s="34"/>
      <c r="I16" s="34"/>
      <c r="J16" s="34"/>
      <c r="K16" s="34"/>
      <c r="L16" s="34"/>
    </row>
    <row r="17" spans="1:12" ht="18">
      <c r="A17" s="34"/>
      <c r="B17" s="7" t="s">
        <v>11</v>
      </c>
      <c r="C17" s="12">
        <f>COUNTIF(Grades!$AA$4:$AA$33,B17)</f>
        <v>1</v>
      </c>
      <c r="D17" s="34"/>
      <c r="E17" s="14">
        <f>C17/SUM($C$13:$C$19)</f>
        <v>0.03333333333333333</v>
      </c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5.75" customHeight="1">
      <c r="A19" s="34"/>
      <c r="B19" s="7" t="s">
        <v>21</v>
      </c>
      <c r="C19" s="12">
        <v>0</v>
      </c>
      <c r="D19" s="34"/>
      <c r="E19" s="14">
        <f>C19/SUM($C$13:$C$19)</f>
        <v>0</v>
      </c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ht="13.5" thickBot="1"/>
    <row r="32" spans="4:6" ht="12.75">
      <c r="D32" s="62" t="s">
        <v>28</v>
      </c>
      <c r="E32" s="63"/>
      <c r="F32" s="64"/>
    </row>
    <row r="33" spans="4:6" ht="12.75">
      <c r="D33" s="47">
        <f>C13</f>
        <v>15</v>
      </c>
      <c r="E33" s="48">
        <f>3*D33</f>
        <v>45</v>
      </c>
      <c r="F33" s="49">
        <f>4*E33</f>
        <v>180</v>
      </c>
    </row>
    <row r="34" spans="4:6" ht="12.75">
      <c r="D34" s="47">
        <f>C14</f>
        <v>12</v>
      </c>
      <c r="E34" s="48">
        <f>3*D34</f>
        <v>36</v>
      </c>
      <c r="F34" s="49">
        <f>3*E34</f>
        <v>108</v>
      </c>
    </row>
    <row r="35" spans="4:6" ht="12.75">
      <c r="D35" s="47">
        <f>C15</f>
        <v>1</v>
      </c>
      <c r="E35" s="48">
        <f>3*D35</f>
        <v>3</v>
      </c>
      <c r="F35" s="49">
        <f>2*E35</f>
        <v>6</v>
      </c>
    </row>
    <row r="36" spans="4:6" ht="12.75">
      <c r="D36" s="47">
        <f>C16</f>
        <v>1</v>
      </c>
      <c r="E36" s="48">
        <f>3*D36</f>
        <v>3</v>
      </c>
      <c r="F36" s="49">
        <f>1*E36</f>
        <v>3</v>
      </c>
    </row>
    <row r="37" spans="4:6" ht="13.5" thickBot="1">
      <c r="D37" s="47">
        <f>C17</f>
        <v>1</v>
      </c>
      <c r="E37" s="48">
        <f>3*D37</f>
        <v>3</v>
      </c>
      <c r="F37" s="49">
        <f>0*E37</f>
        <v>0</v>
      </c>
    </row>
    <row r="38" spans="4:7" ht="13.5" thickBot="1">
      <c r="D38" s="50"/>
      <c r="E38" s="51">
        <f>SUM(E33:E37)</f>
        <v>90</v>
      </c>
      <c r="F38" s="52">
        <f>SUM(F33:F37)/E38</f>
        <v>3.3</v>
      </c>
      <c r="G38" s="6" t="s">
        <v>27</v>
      </c>
    </row>
    <row r="39" spans="4:6" ht="12.75">
      <c r="D39" s="1"/>
      <c r="E39" s="1"/>
      <c r="F39" s="1"/>
    </row>
  </sheetData>
  <mergeCells count="3">
    <mergeCell ref="G12:I12"/>
    <mergeCell ref="E6:G6"/>
    <mergeCell ref="D32:F32"/>
  </mergeCells>
  <printOptions horizontalCentered="1" verticalCentered="1"/>
  <pageMargins left="0.75" right="0.75" top="1" bottom="1" header="0.5" footer="0.5"/>
  <pageSetup fitToHeight="1" fitToWidth="1" horizontalDpi="360" verticalDpi="36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Benner</dc:creator>
  <cp:keywords/>
  <dc:description/>
  <cp:lastModifiedBy>Steve Benner</cp:lastModifiedBy>
  <cp:lastPrinted>2004-05-04T19:44:45Z</cp:lastPrinted>
  <dcterms:created xsi:type="dcterms:W3CDTF">2002-01-16T03:54:14Z</dcterms:created>
  <dcterms:modified xsi:type="dcterms:W3CDTF">2005-05-01T06:19:39Z</dcterms:modified>
  <cp:category/>
  <cp:version/>
  <cp:contentType/>
  <cp:contentStatus/>
</cp:coreProperties>
</file>